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ПРАЙС\"/>
    </mc:Choice>
  </mc:AlternateContent>
  <bookViews>
    <workbookView xWindow="0" yWindow="0" windowWidth="28800" windowHeight="12330" tabRatio="812"/>
  </bookViews>
  <sheets>
    <sheet name=" платные медицинские услуги " sheetId="58" r:id="rId1"/>
    <sheet name="Уролог" sheetId="11" state="hidden" r:id="rId2"/>
  </sheets>
  <definedNames>
    <definedName name="_xlnm._FilterDatabase" localSheetId="0" hidden="1">' платные медицинские услуги '!$A$10:$D$215</definedName>
    <definedName name="_xlnm.Print_Titles" localSheetId="0">' платные медицинские услуги '!$10:$10</definedName>
    <definedName name="_xlnm.Print_Area" localSheetId="0">' платные медицинские услуги '!$A$1:$D$215</definedName>
  </definedNames>
  <calcPr calcId="162913"/>
</workbook>
</file>

<file path=xl/calcChain.xml><?xml version="1.0" encoding="utf-8"?>
<calcChain xmlns="http://schemas.openxmlformats.org/spreadsheetml/2006/main">
  <c r="K72" i="11" l="1"/>
  <c r="J72" i="11"/>
  <c r="I72" i="11"/>
  <c r="G72" i="11"/>
  <c r="K70" i="11"/>
  <c r="J70" i="11"/>
  <c r="I70" i="11"/>
  <c r="G70" i="11"/>
  <c r="K68" i="11"/>
  <c r="J68" i="11"/>
  <c r="I68" i="11"/>
  <c r="G68" i="11"/>
  <c r="K66" i="11"/>
  <c r="J66" i="11"/>
  <c r="I66" i="11"/>
  <c r="G66" i="11"/>
  <c r="K64" i="11"/>
  <c r="J64" i="11"/>
  <c r="I64" i="11"/>
  <c r="G64" i="11"/>
  <c r="K62" i="11"/>
  <c r="J62" i="11"/>
  <c r="I62" i="11"/>
  <c r="H62" i="11"/>
  <c r="G62" i="11"/>
  <c r="K60" i="11"/>
  <c r="J60" i="11"/>
  <c r="I60" i="11"/>
  <c r="H60" i="11"/>
  <c r="G60" i="11"/>
  <c r="K58" i="11"/>
  <c r="J58" i="11"/>
  <c r="I58" i="11"/>
  <c r="H58" i="11"/>
  <c r="G58" i="11"/>
  <c r="T37" i="11"/>
  <c r="E37" i="11"/>
  <c r="D37" i="11"/>
  <c r="C37" i="11"/>
  <c r="T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T35" i="11"/>
  <c r="E35" i="11"/>
  <c r="D35" i="11"/>
  <c r="C35" i="11"/>
  <c r="T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T33" i="11"/>
  <c r="E33" i="11"/>
  <c r="D33" i="11"/>
  <c r="C33" i="11"/>
  <c r="T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T31" i="11"/>
  <c r="E31" i="11"/>
  <c r="D31" i="11"/>
  <c r="C31" i="11"/>
  <c r="T30" i="11"/>
  <c r="R30" i="11"/>
  <c r="Q30" i="11"/>
  <c r="P30" i="11"/>
  <c r="O30" i="11"/>
  <c r="N30" i="11"/>
  <c r="M30" i="11"/>
  <c r="L30" i="11"/>
  <c r="K30" i="11"/>
  <c r="J30" i="11"/>
  <c r="I30" i="11"/>
  <c r="G30" i="11"/>
  <c r="F30" i="11"/>
  <c r="E30" i="11"/>
  <c r="T29" i="11"/>
  <c r="E29" i="11"/>
  <c r="D29" i="11"/>
  <c r="C29" i="11"/>
  <c r="T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T27" i="11"/>
  <c r="E27" i="11"/>
  <c r="D27" i="11"/>
  <c r="C27" i="11"/>
  <c r="T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T25" i="11"/>
  <c r="E25" i="11"/>
  <c r="D25" i="11"/>
  <c r="C25" i="11"/>
  <c r="T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T23" i="11"/>
  <c r="E23" i="11"/>
  <c r="D23" i="11"/>
  <c r="C23" i="11"/>
  <c r="T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T21" i="11"/>
  <c r="E21" i="11"/>
  <c r="D21" i="11"/>
  <c r="C21" i="11"/>
  <c r="T20" i="11"/>
  <c r="R20" i="11"/>
  <c r="Q20" i="11"/>
  <c r="P20" i="11"/>
  <c r="O20" i="11"/>
  <c r="N20" i="11"/>
  <c r="M20" i="11"/>
  <c r="L20" i="11"/>
  <c r="K20" i="11"/>
  <c r="J20" i="11"/>
  <c r="I20" i="11"/>
  <c r="G20" i="11"/>
  <c r="F20" i="11"/>
  <c r="E20" i="11"/>
  <c r="T19" i="11"/>
  <c r="E19" i="11"/>
  <c r="D19" i="11"/>
  <c r="C19" i="11"/>
  <c r="T18" i="11"/>
  <c r="R18" i="11"/>
  <c r="Q18" i="11"/>
  <c r="P18" i="11"/>
  <c r="O18" i="11"/>
  <c r="N18" i="11"/>
  <c r="M18" i="11"/>
  <c r="L18" i="11"/>
  <c r="K18" i="11"/>
  <c r="J18" i="11"/>
  <c r="I18" i="11"/>
  <c r="G18" i="11"/>
  <c r="F18" i="11"/>
  <c r="E18" i="11"/>
  <c r="C18" i="11"/>
  <c r="E17" i="11"/>
  <c r="D17" i="11"/>
  <c r="C17" i="11"/>
  <c r="T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T15" i="11"/>
  <c r="E15" i="11"/>
  <c r="D15" i="11"/>
  <c r="C15" i="11"/>
  <c r="T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T13" i="11"/>
  <c r="E13" i="11"/>
  <c r="D13" i="11"/>
  <c r="C13" i="11"/>
  <c r="T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T11" i="11"/>
  <c r="E11" i="11"/>
  <c r="D11" i="11"/>
  <c r="C11" i="11"/>
  <c r="T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T9" i="11"/>
  <c r="E9" i="11"/>
  <c r="D9" i="11"/>
  <c r="C9" i="11"/>
  <c r="T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</calcChain>
</file>

<file path=xl/sharedStrings.xml><?xml version="1.0" encoding="utf-8"?>
<sst xmlns="http://schemas.openxmlformats.org/spreadsheetml/2006/main" count="577" uniqueCount="368">
  <si>
    <t>Массаж стопы и голени</t>
  </si>
  <si>
    <t>ПРЕЙСКУРАНТ</t>
  </si>
  <si>
    <t>семенного канатика</t>
  </si>
  <si>
    <t>Инстиляция</t>
  </si>
  <si>
    <t>в заднюю уретру</t>
  </si>
  <si>
    <t>в мочевой пузырь у женщин</t>
  </si>
  <si>
    <t>в мочевой пузырь у мужчин</t>
  </si>
  <si>
    <t>Массаж предстательной</t>
  </si>
  <si>
    <t>железы</t>
  </si>
  <si>
    <t>Тиширование семенного</t>
  </si>
  <si>
    <t>канатика</t>
  </si>
  <si>
    <t>1процедура</t>
  </si>
  <si>
    <t>отчисл.</t>
  </si>
  <si>
    <t>с/с</t>
  </si>
  <si>
    <t>НИОКР</t>
  </si>
  <si>
    <t>Дорож.</t>
  </si>
  <si>
    <t>В/жилье</t>
  </si>
  <si>
    <t>ть</t>
  </si>
  <si>
    <t>с пр.</t>
  </si>
  <si>
    <t>ст-ть</t>
  </si>
  <si>
    <t>аморт.</t>
  </si>
  <si>
    <t>медик</t>
  </si>
  <si>
    <t>*</t>
  </si>
  <si>
    <t>БЕЗ  СТОИМОСТИ  МЕДИКАМЕНТОВ</t>
  </si>
  <si>
    <t>Электрокаогуляция</t>
  </si>
  <si>
    <t>канала</t>
  </si>
  <si>
    <t>УРОЛОГИЯ</t>
  </si>
  <si>
    <t>вр.15,м/с 10,сан.3</t>
  </si>
  <si>
    <t>Блокада новокаиновая</t>
  </si>
  <si>
    <t>парапростатическая</t>
  </si>
  <si>
    <t>Наименование вида медицинских услуг</t>
  </si>
  <si>
    <t>Единица измерения</t>
  </si>
  <si>
    <t>1 исследование</t>
  </si>
  <si>
    <t>1 процедура</t>
  </si>
  <si>
    <t>РАСШИФРОВКА  ЗАТРАТ</t>
  </si>
  <si>
    <t>Наименование</t>
  </si>
  <si>
    <t>Время</t>
  </si>
  <si>
    <t>Зар.</t>
  </si>
  <si>
    <t>Накл.</t>
  </si>
  <si>
    <t>Итого</t>
  </si>
  <si>
    <t>Накоп.</t>
  </si>
  <si>
    <t>Налоги</t>
  </si>
  <si>
    <t>Стоим-</t>
  </si>
  <si>
    <t>Налог</t>
  </si>
  <si>
    <t>Цена</t>
  </si>
  <si>
    <t>Врач</t>
  </si>
  <si>
    <t>м/с</t>
  </si>
  <si>
    <t>сан</t>
  </si>
  <si>
    <t>плата</t>
  </si>
  <si>
    <t>отчисл</t>
  </si>
  <si>
    <t>расх.</t>
  </si>
  <si>
    <t>Операция выравнивания</t>
  </si>
  <si>
    <t>парафемоза</t>
  </si>
  <si>
    <t>Пункция при водянке</t>
  </si>
  <si>
    <t>оболочек яичника</t>
  </si>
  <si>
    <t>остроконечных кондилом</t>
  </si>
  <si>
    <t>Электрокаогуляция полипов</t>
  </si>
  <si>
    <t>уретры,малых полипом</t>
  </si>
  <si>
    <t>Хромоцистокопия</t>
  </si>
  <si>
    <t>Взятие мазка из уретры</t>
  </si>
  <si>
    <t xml:space="preserve">Обработка остроконечных </t>
  </si>
  <si>
    <t xml:space="preserve">кандилом жидким азотом </t>
  </si>
  <si>
    <t>БУЖИРОВАНИЕ  мочеиспускательного</t>
  </si>
  <si>
    <t>Гальванизация</t>
  </si>
  <si>
    <t>Массаж верхней конечности, надплечья и области лопатки</t>
  </si>
  <si>
    <t>1чел/час</t>
  </si>
  <si>
    <t>1 час/чел</t>
  </si>
  <si>
    <t>1 пластина</t>
  </si>
  <si>
    <t>0,5 пластины</t>
  </si>
  <si>
    <t>2 пластины</t>
  </si>
  <si>
    <t>1 зона (пара)</t>
  </si>
  <si>
    <t>1 зона</t>
  </si>
  <si>
    <t>1 чел/час</t>
  </si>
  <si>
    <t>1 час</t>
  </si>
  <si>
    <t>1 единица</t>
  </si>
  <si>
    <t>1.5 единицы</t>
  </si>
  <si>
    <t>Массаж верхней конечности (одна конечность)</t>
  </si>
  <si>
    <t>1,5 единица</t>
  </si>
  <si>
    <t>2 единицы</t>
  </si>
  <si>
    <t>Массаж пояснично-крестцовой области (от 1 поясничного позвонка до нижних ягодичных складок)</t>
  </si>
  <si>
    <t>1 единицы</t>
  </si>
  <si>
    <t>Массаж шейно-грудного отдела позвоночника ( области задней поверхности шеи и области спины до 1 поясничного позвонка от левой до правой задней подмышечной линии)</t>
  </si>
  <si>
    <t>Массаж нижней конечности и поясницы (области стопы, голени, бедра, ягодичной и пояснично- крестцовой области)</t>
  </si>
  <si>
    <t>Массаж тазобедренного сустава (верхней трети бедра, области тазобедренного сустава) и ягодичной области (одноименной стороны)</t>
  </si>
  <si>
    <t>Дарсонвализация</t>
  </si>
  <si>
    <t>2 зоны</t>
  </si>
  <si>
    <t>1 пиявка</t>
  </si>
  <si>
    <t>1 порция 200 мл</t>
  </si>
  <si>
    <t>1 карта</t>
  </si>
  <si>
    <t>УТВЕРЖДЕНО</t>
  </si>
  <si>
    <t>санатория "Жемчужина"</t>
  </si>
  <si>
    <t>прием</t>
  </si>
  <si>
    <t>в т.ч. общий (клинический) анализ МОЧИ</t>
  </si>
  <si>
    <t>в т.ч. микроск.иссдедование отпечатков с пов.кожи перианальных складок на яйца остриц(ЭНТЕРОБИОЗ Enterobius vermicularis)</t>
  </si>
  <si>
    <t>в т.ч. микроскопическое исследование кала на простейшие,на яйца и личинки гельминтов</t>
  </si>
  <si>
    <t>в т.ч. микроскопическое исследование влагалищных мазков на степень чистоты (ЖЕН)</t>
  </si>
  <si>
    <t>в т.ч. забор влагалищных мазков на степень чистоты (ЖЕН)</t>
  </si>
  <si>
    <t>1 занятие</t>
  </si>
  <si>
    <t xml:space="preserve">Ванны винные </t>
  </si>
  <si>
    <t>в т.ч. взятие крови из периферической вены (забор крови)</t>
  </si>
  <si>
    <t>B01.001.001 B01.001.002</t>
  </si>
  <si>
    <t>Код услуги</t>
  </si>
  <si>
    <t>Прием (осмотр, консультация) врача-акушера-гинеколога первичный (повторный)</t>
  </si>
  <si>
    <t>B01.047.001 B01.047.002</t>
  </si>
  <si>
    <t xml:space="preserve">Прием (осмотр, консультация) врача-кардиолога первичный (повторный)  </t>
  </si>
  <si>
    <t xml:space="preserve">Прием (осмотр, консультация) врача-терапевта первичный (повторный) </t>
  </si>
  <si>
    <t xml:space="preserve">Прием (осмотр, консультация) врача-педиатра первичный (повторный)    </t>
  </si>
  <si>
    <t xml:space="preserve">Прием (осмотр, консультация) врача-невролога первичный (повторный)   </t>
  </si>
  <si>
    <t xml:space="preserve">Прием (осмотр, консультация) врача-гастроэнтеролога  первичный (повторный)     </t>
  </si>
  <si>
    <t xml:space="preserve">Прием (осмотр, консультация) врача-физиотерапевта первичный (повторный)      </t>
  </si>
  <si>
    <t>B01.023.001 B01.023.002</t>
  </si>
  <si>
    <t>B01.054.001 B01.054.002</t>
  </si>
  <si>
    <t>B01.031.001 B01.031.002</t>
  </si>
  <si>
    <t>B01.015.001 B01.015.002</t>
  </si>
  <si>
    <t>Ванна Клеопатры</t>
  </si>
  <si>
    <t>A17.29.003</t>
  </si>
  <si>
    <t>А11.12.003</t>
  </si>
  <si>
    <t>А11.01.002</t>
  </si>
  <si>
    <t>A20.30.024.004</t>
  </si>
  <si>
    <t>A20.30.024.006</t>
  </si>
  <si>
    <t>A18.05.019</t>
  </si>
  <si>
    <t>A22.04.003</t>
  </si>
  <si>
    <t>A22.30.006</t>
  </si>
  <si>
    <t>А21.01.003.001</t>
  </si>
  <si>
    <t>А21.01.004</t>
  </si>
  <si>
    <t>А21.01.009</t>
  </si>
  <si>
    <t>А21.01.009.001</t>
  </si>
  <si>
    <t>А21.03.002.001</t>
  </si>
  <si>
    <t>A21.01.001</t>
  </si>
  <si>
    <t>А05.10.006</t>
  </si>
  <si>
    <t>В03.016.002</t>
  </si>
  <si>
    <t>В03.16.006</t>
  </si>
  <si>
    <t>В04.047.002</t>
  </si>
  <si>
    <t>B01.047.001</t>
  </si>
  <si>
    <t>A11.19.011.001</t>
  </si>
  <si>
    <t>А12.20.001</t>
  </si>
  <si>
    <t>А11.12.009</t>
  </si>
  <si>
    <t>A15.01.001</t>
  </si>
  <si>
    <t>A20.30.026.001</t>
  </si>
  <si>
    <t>А14.05.001</t>
  </si>
  <si>
    <t>A20.30.019</t>
  </si>
  <si>
    <t>A20.30.019 A20.30.021</t>
  </si>
  <si>
    <t>A20.30.023</t>
  </si>
  <si>
    <t>A20.30.018.001</t>
  </si>
  <si>
    <t>A20.30.020</t>
  </si>
  <si>
    <t>A20.30.018</t>
  </si>
  <si>
    <t>A17.29.002</t>
  </si>
  <si>
    <t>A17.30.031</t>
  </si>
  <si>
    <t>А17.30.025</t>
  </si>
  <si>
    <t>A17.30.003</t>
  </si>
  <si>
    <t>A22.30.005</t>
  </si>
  <si>
    <t>A17.30.017</t>
  </si>
  <si>
    <t>А20.30.011</t>
  </si>
  <si>
    <t>A20.30.001</t>
  </si>
  <si>
    <t>А20.30.009</t>
  </si>
  <si>
    <t>A20.30.006</t>
  </si>
  <si>
    <t>A20.30.010</t>
  </si>
  <si>
    <t>A19.30.008</t>
  </si>
  <si>
    <t>A21.01.002</t>
  </si>
  <si>
    <t>пакет</t>
  </si>
  <si>
    <t>Стоимость</t>
  </si>
  <si>
    <t>1 прием</t>
  </si>
  <si>
    <t>B01.004.001 B01.004.002</t>
  </si>
  <si>
    <t xml:space="preserve">Лечебное плавание в бассейне </t>
  </si>
  <si>
    <t>Ванны местные (2 - 4-камерные) лечебные</t>
  </si>
  <si>
    <t>Ванны лекарственные лечебные (скипидарная)</t>
  </si>
  <si>
    <t>Регистрация электрокардиограммы</t>
  </si>
  <si>
    <t>A05.10.004</t>
  </si>
  <si>
    <t xml:space="preserve">Расшифровка, описание и интерпретация электрокардиографических данных </t>
  </si>
  <si>
    <t>Ванны минеральные лечебные</t>
  </si>
  <si>
    <t>Ванны хвойные лечебные</t>
  </si>
  <si>
    <t xml:space="preserve">Подводный душ-массаж лечебный </t>
  </si>
  <si>
    <t>Циркулярный и восходящий душ лечебный</t>
  </si>
  <si>
    <t>Лекарственный электрофорез</t>
  </si>
  <si>
    <t>Диадинамотерапия (ДДТ-терапия)</t>
  </si>
  <si>
    <t xml:space="preserve">А22.07.005 </t>
  </si>
  <si>
    <t>Воздействие электрическим полем ультравысокой частоты (ЭП-УВЧ)</t>
  </si>
  <si>
    <t>Воздействие поляризованным светом (на аппарате «Биоптрон»)</t>
  </si>
  <si>
    <t>Воздействие ультразвуком</t>
  </si>
  <si>
    <t>Воздействие магнитными полями</t>
  </si>
  <si>
    <t xml:space="preserve">Общая магнитотерапия (на аппарате «Магнитотурботрон») </t>
  </si>
  <si>
    <t>Спелеовоздействие</t>
  </si>
  <si>
    <t>Галотерапия</t>
  </si>
  <si>
    <t>Аэровоздействие (ароматерапия)</t>
  </si>
  <si>
    <t>Гипоксивоздействие (на аппарате "Горный воздух")</t>
  </si>
  <si>
    <t>Термовоздействие</t>
  </si>
  <si>
    <t>A20.30.031</t>
  </si>
  <si>
    <t>Оксигенотерапия энтеральная (кислородный коктейль)</t>
  </si>
  <si>
    <t>.в т.ч.приём (осмотр, консультация) врача - акушера-гинеколога с оформлением санаторно-курортной карты</t>
  </si>
  <si>
    <t xml:space="preserve">в т.ч.расшифровка, описание и интерпретация электрокардиографических данных </t>
  </si>
  <si>
    <t>в т. ч. регистрация электрокардиограммы</t>
  </si>
  <si>
    <t xml:space="preserve">в т.ч. расшифровка, описание и интерпретация электрокардиографических данных </t>
  </si>
  <si>
    <t xml:space="preserve">в т.ч. прием (осмотр, консультация) врача-педиатра первичный (повторный)    </t>
  </si>
  <si>
    <t>в т.ч. приём (осмотр, консультация) врача - терапевта с оформлением санаторно-курортной карты</t>
  </si>
  <si>
    <t>Оформление санаторно-курортной карты для детей (при условии предоставления сертификата о профилактических прививках, заключения врача-дерматолога и справки об отсутствии контакта с инфекционными больными, с 15 лет – результат флюорографии) всего, в т.ч.:</t>
  </si>
  <si>
    <t>Оформление санаторно-курортной карты для женщин всего, в т.ч.:</t>
  </si>
  <si>
    <t>Оформление санаторно-курортной карты для мужчин всего, в т.ч.:</t>
  </si>
  <si>
    <t>Постановка пиявок (установка пиявки и 1 перевязка)</t>
  </si>
  <si>
    <t>Наложение повязки при нарушении целостности кожных покровов</t>
  </si>
  <si>
    <t>Групповое занятие лечебной физкультурой (20 минут)</t>
  </si>
  <si>
    <t>A17.30.004</t>
  </si>
  <si>
    <t>Воздействие синусоидальными модулированными токами (СМТ-терапия)</t>
  </si>
  <si>
    <t>Лечебное плавание в бассейне (в сочетании с сауной)</t>
  </si>
  <si>
    <t xml:space="preserve">Воздействие низкоинтенсивным лазерным излучением </t>
  </si>
  <si>
    <t>Внутривенное капельное введение озонированного физиологического раствора</t>
  </si>
  <si>
    <t>Манипуляции</t>
  </si>
  <si>
    <t>Подкожное введение углекислого газа (карбокситерапия)</t>
  </si>
  <si>
    <t>Вибрационное воздействие  при заболеваниях органов малого таза (АВИМ -1)</t>
  </si>
  <si>
    <t>Вакуумное воздействие - вакуумный массаж (ВМ-03 АКСИОН)</t>
  </si>
  <si>
    <t>A17.30.010</t>
  </si>
  <si>
    <t xml:space="preserve">Ингаляторное введение лекарственных препаратов </t>
  </si>
  <si>
    <t>A11.09.007</t>
  </si>
  <si>
    <t>Консультация врача</t>
  </si>
  <si>
    <t xml:space="preserve"> Функциональные исследования</t>
  </si>
  <si>
    <t>Грязелечение</t>
  </si>
  <si>
    <t>Физиотерапия</t>
  </si>
  <si>
    <t>Аппаратный массаж</t>
  </si>
  <si>
    <t>Ручной массаж</t>
  </si>
  <si>
    <t xml:space="preserve"> Другие лечебные мероприятия</t>
  </si>
  <si>
    <t>Индивидуальные занятия лечебной физкультурой (20 минут)</t>
  </si>
  <si>
    <t>A02.02.003</t>
  </si>
  <si>
    <t>Измерение силы мышц кисти (динамометрия)</t>
  </si>
  <si>
    <t>Воздействие лечебной грязью (грязевые аппликации), в т.ч.:</t>
  </si>
  <si>
    <t>Грязевая аппликация на область таза и ног ("брюки")</t>
  </si>
  <si>
    <t>Грязевая аппликация на область шеи ("воротник")</t>
  </si>
  <si>
    <t>Грязевая аппликация на область грудной клетки и рук ("куртка")</t>
  </si>
  <si>
    <t>Грязевая аппликация на область стопы и голени ("носки")</t>
  </si>
  <si>
    <t>1 область</t>
  </si>
  <si>
    <t xml:space="preserve">Грязевая аппликация на область носа </t>
  </si>
  <si>
    <t>Грязевая аппликация на область кисти ("перчатки")</t>
  </si>
  <si>
    <t>Грязевая аппликация на область таза  и верхней части бёдер ("трусы")</t>
  </si>
  <si>
    <t>Грязевая аппликация на область  голени и стопы («сапожок»)</t>
  </si>
  <si>
    <t>Внутривенное введение лекарственных препаратов (капельное), (без расходных материалов и медикаментов, в стоимость входит 1 флакон 200 мл физраствора и 1 система )</t>
  </si>
  <si>
    <t>Внутривенное введение лекарственных препаратов (капельное), (без расходных материалов и медикаментов)</t>
  </si>
  <si>
    <t>Внутривенное введение лекарственных препаратов (капельное +струйное), (без расходных материалов и медикаментов в стоимость входит 1 флакон 200 мл физраствора и 1 система)</t>
  </si>
  <si>
    <t>Внутривенное введение лекарственных препаратов (струйное)</t>
  </si>
  <si>
    <t>Внутримышечное введение лекарственных препаратов</t>
  </si>
  <si>
    <t>А11.02.002</t>
  </si>
  <si>
    <t>СУ-ДЖОК терапия (с использование одноразовых акупунктурных игл)</t>
  </si>
  <si>
    <t>A14.19.002</t>
  </si>
  <si>
    <t>Постановка очистительной клизмы</t>
  </si>
  <si>
    <t>Подкожное  введение газовой озонокислородной смеси</t>
  </si>
  <si>
    <t>Грязевая аппликация на область живота и поясничной области ("широкий пояс")</t>
  </si>
  <si>
    <t>Грязевая аппликация на область спины и грудной клетки ("корсет")</t>
  </si>
  <si>
    <t>Грязевая аппликация на область спины ("полукорсет")</t>
  </si>
  <si>
    <t xml:space="preserve">А20.28.001, А20.24.001, A20.23.001, A20.21.001, A20.20.001, A20.18.004, A20.16.002, A20.15.002, A20.14.002, A20.13.001, A20.09.003, A20.03.001 </t>
  </si>
  <si>
    <t>Взятие крови из периферической вены</t>
  </si>
  <si>
    <t>Грязевая аппликация на область кистей, предплечья и локтевого сустава ("высокие перчатки")</t>
  </si>
  <si>
    <t>Грязевая аппликация на область сустава: плечевого, локтевого, коленного суставов</t>
  </si>
  <si>
    <t>A17.01.007
A17.07.007
A17.08.002
A17.10.003
A17.12.002
A17.13.004
A17.20.005
A17.24.004 A17.25.002</t>
  </si>
  <si>
    <t>A17.24.002</t>
  </si>
  <si>
    <t>A17.30.008</t>
  </si>
  <si>
    <t>Воздействие электромагнитным излучением миллиметрового диапазона (КВЧ-терапия)</t>
  </si>
  <si>
    <t>A22.04.002 A22.08.002 A22.12.002 A22.14.002 A22.16.002 A22.20.003</t>
  </si>
  <si>
    <t>Электросон (1 час, на аппарате "Ттрансаир")</t>
  </si>
  <si>
    <t>A20.03.002 A20.03.003 A20.09.004 A20.20.002 A20.21.002 A20.24.002.001 A20.28.002</t>
  </si>
  <si>
    <t>Воздействие парафином (озокеритом) (на область вдоль позвоночника)</t>
  </si>
  <si>
    <t>Воздействие парафином (озокеритом) (на область шейно-грудного отдела, спины,  воротниковой зоны, поясницы, кисти,  стопы, голеностопного, плечевого, локтевого, коленного суставов)</t>
  </si>
  <si>
    <t>Воздействие парафином (озокеритом) (на область эпигастрия,  правого подреберья (верхняя половина живота), мочевого пузыря (нижняя половина живота)</t>
  </si>
  <si>
    <t>Термовоздействие (сауна групповое посещение при посещении до 6-х человек)</t>
  </si>
  <si>
    <t>Термовоздействие (сауна групповое посещение при посещении до 4-х человек)</t>
  </si>
  <si>
    <t>A21.01.005</t>
  </si>
  <si>
    <t>Массаж волосистой части головы медицинский (лобно-височной и затылочно-теменной области)</t>
  </si>
  <si>
    <t xml:space="preserve">Общий массаж медицинский </t>
  </si>
  <si>
    <t>А21.01.009.002</t>
  </si>
  <si>
    <t>A21.03.002.005</t>
  </si>
  <si>
    <t>A20.30.025</t>
  </si>
  <si>
    <t xml:space="preserve">Ультрафиолетовое облучение (УФО общее на аппарате ОРК-21) </t>
  </si>
  <si>
    <t>Прием (осмотр, консультация) врача-терапевта первичный (повторный) по косметическим услугам</t>
  </si>
  <si>
    <t>Фитотерапия (чай 250 мл)</t>
  </si>
  <si>
    <t>А20.07.001</t>
  </si>
  <si>
    <t xml:space="preserve">Гидроорошение при заболевании полости рта и зубов </t>
  </si>
  <si>
    <t xml:space="preserve">A19.20.001.002
A19.20.002.002
A19.21.001.002
A19.22.001.002
A19.28.001.002
A19.03.002.002
A19.04.001.002
A19.09.001.002
A19.10.001.002
A19.12.001.002
A19.13.001.002
A19.24.001.002
</t>
  </si>
  <si>
    <t>А19.20.002.001 А19.20.002.001 А19.21.001.001 А19.22.001.001 А19.28.001.001 А19.03.002.001 А19.04.001.001 А19.09.001.001 А19.10.001.001 А19.12.001.001 А19.13.001.001 А19.24.001.001</t>
  </si>
  <si>
    <t>Индивидуальные занятия ЛФК (универсальный комплекс дыхательных упражнений Бутейко для безлекарственного лечения заболеваний (индивидуальное зпнятие и программа 45 минут)</t>
  </si>
  <si>
    <t>Индивидуальные занятия ЛФК (ЛФК – тренажеры)</t>
  </si>
  <si>
    <t>Индивидуальные занятия ЛФК (индивидуальные занятия с тренером в тренажерном зале)</t>
  </si>
  <si>
    <t>Индивидуальные занятия ЛФК (тренажерный зал после консультации врача)</t>
  </si>
  <si>
    <t>Скандинавская ходьба</t>
  </si>
  <si>
    <t xml:space="preserve">Оформление санаторно-курортной карты </t>
  </si>
  <si>
    <t>Групповое занятие лечебной физкультурой (универсальный комплекс дыхательных упражнений Бутейко для безлекарственного лечения заболеваний (занятие в группе от 5-10 чел 45 минут)</t>
  </si>
  <si>
    <t>Вакуумный массаж тела 1 час</t>
  </si>
  <si>
    <t>Вакуумный массаж (1 зона) 15 минут</t>
  </si>
  <si>
    <t>Скрабирование тела с элементами массажа 30 минут</t>
  </si>
  <si>
    <t>Тюбаж с сорбитом 50 гр</t>
  </si>
  <si>
    <t>в т.ч.общий (клинический) анализ крови развернутый</t>
  </si>
  <si>
    <t xml:space="preserve">Прием (осмотр, консультация) врача-терапевта перед СУ-ДЖОК и гирудотерапией  первичный (повторный)       </t>
  </si>
  <si>
    <t>Подкожное введение углекислого газа (карбокситерапия зоны лица)</t>
  </si>
  <si>
    <t>Подкожное введениеуглекислого газа (карбокситерапия зоны шеи)</t>
  </si>
  <si>
    <t>Подкожное введение углекислого газа (карбокситерапия зон  лица и шеи)</t>
  </si>
  <si>
    <t>Низкоинтенсивная лазеротерапия (внутривенное лазерное облучение крови)</t>
  </si>
  <si>
    <t>Подкожное введение углекислого газа (паравертебрально 1 зона)</t>
  </si>
  <si>
    <t>Подкожное введение углекислого газа (паравертебрально 2 зоны)</t>
  </si>
  <si>
    <t>Протоколом  Коллегии Учреждения профсоюзов</t>
  </si>
  <si>
    <t xml:space="preserve"> Прочие услуги</t>
  </si>
  <si>
    <t xml:space="preserve">Косметические и уходовые услуги </t>
  </si>
  <si>
    <t>Уход за телом</t>
  </si>
  <si>
    <t>Уход за руками и ногами</t>
  </si>
  <si>
    <t>Уход за лицом</t>
  </si>
  <si>
    <t>Массажер для ног «Марутака»  от 5 и выше</t>
  </si>
  <si>
    <t>Массажер для ног «Марутака» до 5 процедур</t>
  </si>
  <si>
    <r>
      <t xml:space="preserve">СПА-КОМПОЗИЦИЯ «СТРОЙНОЕ ТЕЛО» за 5 дней </t>
    </r>
    <r>
      <rPr>
        <sz val="11"/>
        <rFont val="Times New Roman"/>
        <family val="1"/>
        <charset val="204"/>
      </rPr>
      <t>(1день: RF лифтинг бедер, вакуумный массаж живота и бедер, обертывание живота. 2день: вакуумный массаж живота и бедер, кавитация живота, - обёртывание бедер. 3день: вакуумный массаж живота, липолиз бедер, обертывание бедер и живота. 4день: RF лифтинг живота, вакуумный массаж бедер, обертывание бедер. 5день: вакуумный массаж живота, кавитация бедер, обертывание живота) 5 дней по</t>
    </r>
    <r>
      <rPr>
        <sz val="12"/>
        <rFont val="Times New Roman"/>
        <family val="1"/>
        <charset val="204"/>
      </rPr>
      <t xml:space="preserve"> 2 часа</t>
    </r>
  </si>
  <si>
    <r>
      <t xml:space="preserve">СПА-КОМПОЗИЦИЯ «СТРОЙНОЕ ТЕЛО» за 7 дней </t>
    </r>
    <r>
      <rPr>
        <sz val="11"/>
        <rFont val="Times New Roman"/>
        <family val="1"/>
        <charset val="204"/>
      </rPr>
      <t>(1день: RF лифтинг бедер, вакуумный массаж живота и бедер, обертывание живота. 2день: вакуумный массаж живота и бедер, кавитация живота, обёртывание бедер. 3день: вакуумный массаж живота, липолиз бедер, обертывание бедер и живота. 4день: RF лифтинг живота, вакуумный массаж бедер, обертывание бедер. 5день: вакуумный массаж живота, кавитация бедер, обертывание живота, 6день: вакуумный массаж бедер, липолиз живота. 7день: RF лифтинг живота и бедер, вакуумный массаж бедер и живота, обертывание живота и бедер)</t>
    </r>
    <r>
      <rPr>
        <sz val="12"/>
        <rFont val="Times New Roman"/>
        <family val="1"/>
        <charset val="204"/>
      </rPr>
      <t xml:space="preserve"> 7 дней по 2 часа</t>
    </r>
  </si>
  <si>
    <t>УХОД «МГНОВЕННЫЙ РЕЗУЛЬТАТ» (массаж лица и шеи + карбокситерапия лица и шеи) 50 минут</t>
  </si>
  <si>
    <t>УХОД «ОМОЛАЖИВАЮЩИЙ»(дарсонвализация лица и шеи + карбокситерапия лица и шеи) 50 минут</t>
  </si>
  <si>
    <t>Дарсонвализация лица, шеи и зоны декольте (воздействие высокочастотным электрическим током) 15 минут</t>
  </si>
  <si>
    <t>RF ЛИФТИНГ ЛИЦА - радиоволновой  метод омоложения и подтяжки лица 10 минут</t>
  </si>
  <si>
    <t>Устранение жировых отложений и коррекция фигуры с помощью лазерного излучения (ЛАЗЕРНЫЙ ЛИПОЛИЗ) 30 минут</t>
  </si>
  <si>
    <t>Липоксация без хирургического вмешательства при помощи ультразвуковых волн с целью удаления целлюлита и жировых отложений (КАВИТАЦИЯ) 30 минут</t>
  </si>
  <si>
    <t>Радиоволновой  метод омоложения и подтяжки подкожно-жировой ткани (RF ЛИФТИНГ ТЕЛА) 20 минут</t>
  </si>
  <si>
    <r>
      <t xml:space="preserve">СПА-КОМПОЗИЦИЯ «ШОКОЛАД» </t>
    </r>
    <r>
      <rPr>
        <sz val="11"/>
        <rFont val="Times New Roman"/>
        <family val="1"/>
        <charset val="204"/>
      </rPr>
      <t>(распаривание тела в кедровой бочке, солевое скрабирование тела с элементами массажа шоколадным скрабом, шоколадное обертывание в термоодеяле, ароматный чай)</t>
    </r>
    <r>
      <rPr>
        <sz val="12"/>
        <rFont val="Times New Roman"/>
        <family val="1"/>
        <charset val="204"/>
      </rPr>
      <t xml:space="preserve"> 1,5 часа</t>
    </r>
  </si>
  <si>
    <r>
      <t xml:space="preserve">СПА-КОМПОЗИЦИЯ «СТРОЙНОЕ ТЕЛО» за 3 дня </t>
    </r>
    <r>
      <rPr>
        <sz val="11"/>
        <rFont val="Times New Roman"/>
        <family val="1"/>
        <charset val="204"/>
      </rPr>
      <t xml:space="preserve">(1день:  RF лифтинг бедер, вакуумный массаж живота и бедер, обертывание живота; 2 день: вакуумный массаж живота и бедер, кавитация живота, обертывание бедер; 3 день: вакуумный массаж живота и бедер, обертывание бедер и живота) 3 дня </t>
    </r>
    <r>
      <rPr>
        <sz val="12"/>
        <rFont val="Times New Roman"/>
        <family val="1"/>
        <charset val="204"/>
      </rPr>
      <t>по 2 часа</t>
    </r>
  </si>
  <si>
    <t>СПА-ОБЕРТЫВАНИЕ ТЕЛА + скрабирование тела (водорослевое, или горячее, или холодное) 1 час</t>
  </si>
  <si>
    <t>Воздействие парафином (озокеритом) на область кисти,  стопы</t>
  </si>
  <si>
    <t>Радиоволновой  метод омоложения и подтяжки лица и зоны декольте (RF ЛИФТИНГ ЛИЦА И ЗОНЫ ДЕКОЛЬТЕ) 20 минут</t>
  </si>
  <si>
    <r>
      <t xml:space="preserve">СПА-КОМПОЗИЦИЯ «РЕЛАКС» </t>
    </r>
    <r>
      <rPr>
        <sz val="11"/>
        <rFont val="Times New Roman"/>
        <family val="1"/>
        <charset val="204"/>
      </rPr>
      <t>( распаривание тела в кедровой бочке, солевое скрабирование тела с элементами массажа, обертывание в термоодеяле, ароматный чай)</t>
    </r>
    <r>
      <rPr>
        <sz val="12"/>
        <rFont val="Times New Roman"/>
        <family val="1"/>
        <charset val="204"/>
      </rPr>
      <t xml:space="preserve"> 1 час</t>
    </r>
  </si>
  <si>
    <r>
      <t xml:space="preserve">СПА-КОМПОЗИЦИЯ «ТОНУС» </t>
    </r>
    <r>
      <rPr>
        <sz val="11"/>
        <rFont val="Times New Roman"/>
        <family val="1"/>
        <charset val="204"/>
      </rPr>
      <t>(распаривание тела в кедровой бочке, солевое скрабирование тела с элементами массажа, вакуумный массаж тела, обертывание в термоодеяле с микронизированными водорослями, ароматный чай)</t>
    </r>
    <r>
      <rPr>
        <sz val="12"/>
        <rFont val="Times New Roman"/>
        <family val="1"/>
        <charset val="204"/>
      </rPr>
      <t xml:space="preserve"> 1,5 часа</t>
    </r>
  </si>
  <si>
    <t>Ванны лекарственные лечебные (пантовая 100,00 мл)</t>
  </si>
  <si>
    <t xml:space="preserve">Лекарственный электрофорез с лечебной грязью(конечности,суставы,шейный,грудной,пояничный,кресцовый отделы позвоночника,грудная клетка,проекция мочевого пузыря,матки,придатков) </t>
  </si>
  <si>
    <t xml:space="preserve"> Полостные процедуры</t>
  </si>
  <si>
    <t>Кишечные орошения минеральной водой (микроклизма с минеральной сульфатно-магниево-натриевой )</t>
  </si>
  <si>
    <t>Ванна газовая углекислая</t>
  </si>
  <si>
    <t>Вибрационное воздействие при заболеваниях органов малого таза+ урологический акуумный массаж (АВСТУ-2 ФОТОЛОД)</t>
  </si>
  <si>
    <t>2 конечности</t>
  </si>
  <si>
    <t>Вибрационный массаж на массажном кровате «Happy dream», «Релакс ОРМЕД»/ НугаБест</t>
  </si>
  <si>
    <t xml:space="preserve">Массажное кресло  </t>
  </si>
  <si>
    <t>Смузи "Сальвеоит" (яблоко-смородина, яблоко-апельсин, клюква, рябина,спирулина, ананас)</t>
  </si>
  <si>
    <r>
      <t>УХОД «АНТИВОЗРАСТНОЙ»</t>
    </r>
    <r>
      <rPr>
        <sz val="11"/>
        <rFont val="Times New Roman"/>
        <family val="1"/>
        <charset val="204"/>
      </rPr>
      <t xml:space="preserve"> (очищение кожи лица с элементами массажа+RF лифтинг+ антивозврастная маска) </t>
    </r>
    <r>
      <rPr>
        <sz val="12"/>
        <rFont val="Times New Roman"/>
        <family val="1"/>
        <charset val="204"/>
      </rPr>
      <t>1 час</t>
    </r>
  </si>
  <si>
    <r>
      <t xml:space="preserve">УХОД «СИЯНИЕ» </t>
    </r>
    <r>
      <rPr>
        <sz val="11"/>
        <rFont val="Times New Roman"/>
        <family val="1"/>
        <charset val="204"/>
      </rPr>
      <t>(очищение кожи лица с элементами массажа, дарсонвализация зоны лица,шеи и декольте,альгинатная маска)</t>
    </r>
    <r>
      <rPr>
        <sz val="12"/>
        <rFont val="Times New Roman"/>
        <family val="1"/>
        <charset val="204"/>
      </rPr>
      <t xml:space="preserve"> 1 час</t>
    </r>
  </si>
  <si>
    <t>Наложение компресса на кожу(антивозрастная маска для лица) 30 минут</t>
  </si>
  <si>
    <t>Массаж лица медицинский (классический)</t>
  </si>
  <si>
    <t>Прессотерапия (лимфодренаж) на пневмомассажере «Лимфа -3»</t>
  </si>
  <si>
    <t>Наложение компресса на кожу(альгинатная маска для лица) 30 минут</t>
  </si>
  <si>
    <t>Массаж воротниковой области (задней поверхности шеи, спины до 4 грудного позвонка, передней поверхности грудной клетки до 2 ребра)</t>
  </si>
  <si>
    <t>Массаж спины медицинский (от 7 шейного позвонка до основания крестца и от левой до правой средней подмышечной линии,верхний трети плеча,области плечевого сустава)</t>
  </si>
  <si>
    <t>3 единицы</t>
  </si>
  <si>
    <t>A21.03.007 , А 21.03.002.001  А21.01.004.002</t>
  </si>
  <si>
    <t>Массаж нижней конечности медицинский</t>
  </si>
  <si>
    <t>A21.01.009.005</t>
  </si>
  <si>
    <t>Общий массаж медицинский для детей</t>
  </si>
  <si>
    <t>Биопрогревающая система для лечения коленного сустава (Join max) Био Макс</t>
  </si>
  <si>
    <t>Массаж лица медицинский (лица, шеи, декольте)</t>
  </si>
  <si>
    <t>в т.ч. общий (клинический) анализ мочи</t>
  </si>
  <si>
    <t>9 единиц</t>
  </si>
  <si>
    <t>Термовоздействие (мини-сауна «Кедровая здравница» от 1 до 5 процедур)</t>
  </si>
  <si>
    <t>Термовоздействие (мини-сауна «Кедровая здравница» от 5 процедур и выше)</t>
  </si>
  <si>
    <t xml:space="preserve">на платные медицинские и оздоровительные услуги </t>
  </si>
  <si>
    <t>в Лечебно-оздоровительном учреждении профсоюзов санатории "Жемчужина"</t>
  </si>
  <si>
    <t>Подкожное введение углекислого газа (карбокситерапия зоны подбородка (липоредукция)</t>
  </si>
  <si>
    <t>Подкожное введение углекислого газа (карбокситерапия зоны шеи и декольте)</t>
  </si>
  <si>
    <t>Подкожное введение углекислого газа (карбокситерапия зоны рук)</t>
  </si>
  <si>
    <t>Подкожное введение углекислого газа (карбокситерапия - Дренаж лица+ сосудистый протокол)</t>
  </si>
  <si>
    <t>Подкожное введение углекислого газа (карбокситерапия - Приобрбитальное омоложение)</t>
  </si>
  <si>
    <t>Подкожное введение углекислого газа (карбокситерапия зоны области живота - усиление тонуса кожи живота)</t>
  </si>
  <si>
    <t>Подкожное введение углекислого газа (карбокситерапия - Коррекция жировых отложений живота (липоредукция)</t>
  </si>
  <si>
    <t>Подкожное введение углекислого газа (карбокситерапия - Коррекция жировых отложений в области бедер (липоредукция)</t>
  </si>
  <si>
    <t>Подкожное введение углекислого газа (карбокситерапия - Коррекция бедер и ягодиц при целлюлите)</t>
  </si>
  <si>
    <t>Подкожное введение углекислого газа (карбокситерапия - Коррекция внутреннейповерхности рук при жировых отложениях и дряблости)</t>
  </si>
  <si>
    <t>Подкожное введение углекислого газа (карбокситерапия - приалопеции (выпадение волос)</t>
  </si>
  <si>
    <t>Подкожное введение углекислого газа (карбокситерапия - Коррекция шрамов, стрий, рубцов)</t>
  </si>
  <si>
    <t>1 шрам</t>
  </si>
  <si>
    <t>СУ-ДЖОК терапия (с использование одноразовых акупунктурных игл) зона лица</t>
  </si>
  <si>
    <t>с 21 марта 2025</t>
  </si>
  <si>
    <t>№ 2/Ж от21.03.2025г.</t>
  </si>
  <si>
    <t>А22.30.015</t>
  </si>
  <si>
    <t>Ударно-волновая терапия</t>
  </si>
  <si>
    <t>1 анатомическая зона (лопаточная область, 1 сустав, 1 отдел позвоночника, пяточная шпора (1 зона) и др.)</t>
  </si>
  <si>
    <t>2 анатомические зоны (лопаточная область, 1 сустав, 1 отдел позвоночника, пяточная шпора (1 зона) и др.)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</si>
</sst>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1" applyNumberFormat="0" applyAlignment="0" applyProtection="0"/>
    <xf numFmtId="0" fontId="12" fillId="20" borderId="12" applyNumberFormat="0" applyAlignment="0" applyProtection="0"/>
    <xf numFmtId="0" fontId="13" fillId="20" borderId="11" applyNumberFormat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6" applyNumberFormat="0" applyFill="0" applyAlignment="0" applyProtection="0"/>
    <xf numFmtId="0" fontId="18" fillId="21" borderId="1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9" fillId="23" borderId="18" applyNumberFormat="0" applyFont="0" applyAlignment="0" applyProtection="0"/>
    <xf numFmtId="0" fontId="23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1" fillId="0" borderId="0"/>
  </cellStyleXfs>
  <cellXfs count="68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2" fontId="3" fillId="0" borderId="7" xfId="0" applyNumberFormat="1" applyFont="1" applyBorder="1"/>
    <xf numFmtId="2" fontId="3" fillId="0" borderId="0" xfId="0" applyNumberFormat="1" applyFont="1"/>
    <xf numFmtId="164" fontId="3" fillId="0" borderId="7" xfId="0" applyNumberFormat="1" applyFont="1" applyBorder="1"/>
    <xf numFmtId="165" fontId="3" fillId="0" borderId="7" xfId="0" applyNumberFormat="1" applyFont="1" applyBorder="1"/>
    <xf numFmtId="0" fontId="4" fillId="0" borderId="0" xfId="0" applyFont="1"/>
    <xf numFmtId="0" fontId="5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6" fillId="0" borderId="0" xfId="0" applyFont="1" applyAlignment="1">
      <alignment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left" vertical="center" wrapText="1"/>
    </xf>
    <xf numFmtId="0" fontId="6" fillId="24" borderId="8" xfId="0" applyFont="1" applyFill="1" applyBorder="1" applyAlignment="1">
      <alignment horizontal="center" vertical="center" wrapText="1"/>
    </xf>
    <xf numFmtId="4" fontId="6" fillId="24" borderId="8" xfId="0" applyNumberFormat="1" applyFont="1" applyFill="1" applyBorder="1" applyAlignment="1">
      <alignment horizontal="center" vertical="center" wrapText="1"/>
    </xf>
    <xf numFmtId="0" fontId="5" fillId="25" borderId="0" xfId="0" applyFont="1" applyFill="1" applyAlignment="1">
      <alignment vertical="top"/>
    </xf>
    <xf numFmtId="0" fontId="6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center" vertical="center" wrapText="1"/>
    </xf>
    <xf numFmtId="49" fontId="27" fillId="0" borderId="8" xfId="0" applyNumberFormat="1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top" wrapText="1"/>
    </xf>
    <xf numFmtId="0" fontId="31" fillId="0" borderId="8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24" borderId="8" xfId="0" applyNumberFormat="1" applyFont="1" applyFill="1" applyBorder="1" applyAlignment="1">
      <alignment horizontal="center" vertical="center" wrapText="1"/>
    </xf>
    <xf numFmtId="49" fontId="29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0" fontId="5" fillId="24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</cellXfs>
  <cellStyles count="44">
    <cellStyle name="20% - Акцент1" xfId="2"/>
    <cellStyle name="20% - Акцент2" xfId="3"/>
    <cellStyle name="20% - Акцент3" xfId="4"/>
    <cellStyle name="20% - Акцент4" xfId="5"/>
    <cellStyle name="20% - Акцент5" xfId="6"/>
    <cellStyle name="20% - Акцент6" xfId="7"/>
    <cellStyle name="40% - Акцент1" xfId="8"/>
    <cellStyle name="40% - Акцент2" xfId="9"/>
    <cellStyle name="40% - Акцент3" xfId="10"/>
    <cellStyle name="40% - Акцент4" xfId="11"/>
    <cellStyle name="40% - Акцент5" xfId="12"/>
    <cellStyle name="40% - Акцент6" xfId="13"/>
    <cellStyle name="60% - Акцент1" xfId="14"/>
    <cellStyle name="60% - Акцент2" xfId="15"/>
    <cellStyle name="60% - Акцент3" xfId="16"/>
    <cellStyle name="60% - Акцент4" xfId="17"/>
    <cellStyle name="60% - Акцент5" xfId="18"/>
    <cellStyle name="60% - Акцент6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Обычный 3" xfId="43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47625</xdr:rowOff>
    </xdr:from>
    <xdr:to>
      <xdr:col>1</xdr:col>
      <xdr:colOff>981075</xdr:colOff>
      <xdr:row>4</xdr:row>
      <xdr:rowOff>114300</xdr:rowOff>
    </xdr:to>
    <xdr:pic>
      <xdr:nvPicPr>
        <xdr:cNvPr id="2" name="Рисунок 1" descr="https://www.zhemchuzhinka.ru/themes/images/header-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47625"/>
          <a:ext cx="1941195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0"/>
  </sheetPr>
  <dimension ref="A1:AF215"/>
  <sheetViews>
    <sheetView tabSelected="1" view="pageBreakPreview" zoomScaleNormal="100" zoomScaleSheetLayoutView="100" workbookViewId="0">
      <selection activeCell="A7" sqref="A7:D7"/>
    </sheetView>
  </sheetViews>
  <sheetFormatPr defaultColWidth="9.140625" defaultRowHeight="15.75" outlineLevelRow="1" x14ac:dyDescent="0.2"/>
  <cols>
    <col min="1" max="1" width="16" style="39" customWidth="1"/>
    <col min="2" max="2" width="72.85546875" style="25" customWidth="1"/>
    <col min="3" max="3" width="19.28515625" style="26" customWidth="1"/>
    <col min="4" max="4" width="14" style="26" customWidth="1"/>
    <col min="5" max="16384" width="9.140625" style="19"/>
  </cols>
  <sheetData>
    <row r="1" spans="1:32" s="23" customFormat="1" ht="21" customHeight="1" outlineLevel="1" x14ac:dyDescent="0.25">
      <c r="A1" s="39"/>
      <c r="B1" s="25"/>
      <c r="C1" s="38" t="s">
        <v>89</v>
      </c>
      <c r="D1" s="25"/>
    </row>
    <row r="2" spans="1:32" s="23" customFormat="1" ht="33" customHeight="1" outlineLevel="1" x14ac:dyDescent="0.25">
      <c r="A2" s="39"/>
      <c r="B2" s="25"/>
      <c r="C2" s="66" t="s">
        <v>293</v>
      </c>
      <c r="D2" s="67"/>
    </row>
    <row r="3" spans="1:32" s="23" customFormat="1" ht="19.5" customHeight="1" outlineLevel="1" x14ac:dyDescent="0.25">
      <c r="A3" s="39"/>
      <c r="B3" s="25"/>
      <c r="C3" s="66" t="s">
        <v>90</v>
      </c>
      <c r="D3" s="67"/>
    </row>
    <row r="4" spans="1:32" s="23" customFormat="1" ht="15" customHeight="1" outlineLevel="1" x14ac:dyDescent="0.25">
      <c r="A4" s="39"/>
      <c r="B4" s="25"/>
      <c r="C4" s="66" t="s">
        <v>363</v>
      </c>
      <c r="D4" s="67"/>
    </row>
    <row r="5" spans="1:32" s="23" customFormat="1" ht="12.75" customHeight="1" x14ac:dyDescent="0.25">
      <c r="A5" s="39"/>
      <c r="B5" s="25"/>
      <c r="C5" s="26"/>
      <c r="D5" s="26"/>
    </row>
    <row r="6" spans="1:32" s="23" customFormat="1" ht="18" customHeight="1" x14ac:dyDescent="0.25">
      <c r="A6" s="64" t="s">
        <v>1</v>
      </c>
      <c r="B6" s="64"/>
      <c r="C6" s="64"/>
      <c r="D6" s="65"/>
    </row>
    <row r="7" spans="1:32" s="23" customFormat="1" ht="18.75" customHeight="1" x14ac:dyDescent="0.25">
      <c r="A7" s="64" t="s">
        <v>346</v>
      </c>
      <c r="B7" s="64"/>
      <c r="C7" s="64"/>
      <c r="D7" s="65"/>
    </row>
    <row r="8" spans="1:32" s="23" customFormat="1" ht="13.15" customHeight="1" x14ac:dyDescent="0.25">
      <c r="A8" s="63" t="s">
        <v>347</v>
      </c>
      <c r="B8" s="63"/>
      <c r="C8" s="63"/>
      <c r="D8" s="63"/>
    </row>
    <row r="9" spans="1:32" s="23" customFormat="1" ht="22.5" customHeight="1" x14ac:dyDescent="0.25">
      <c r="A9" s="47" t="s">
        <v>362</v>
      </c>
      <c r="B9" s="47"/>
      <c r="C9" s="47"/>
      <c r="D9" s="47"/>
    </row>
    <row r="10" spans="1:32" s="21" customFormat="1" ht="31.5" x14ac:dyDescent="0.2">
      <c r="A10" s="27" t="s">
        <v>101</v>
      </c>
      <c r="B10" s="27" t="s">
        <v>30</v>
      </c>
      <c r="C10" s="27" t="s">
        <v>31</v>
      </c>
      <c r="D10" s="28" t="s">
        <v>160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spans="1:32" s="21" customFormat="1" ht="20.25" customHeight="1" x14ac:dyDescent="0.2">
      <c r="A11" s="48" t="s">
        <v>212</v>
      </c>
      <c r="B11" s="49"/>
      <c r="C11" s="49"/>
      <c r="D11" s="5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spans="1:32" s="22" customFormat="1" ht="35.1" customHeight="1" x14ac:dyDescent="0.2">
      <c r="A12" s="43" t="s">
        <v>103</v>
      </c>
      <c r="B12" s="24" t="s">
        <v>105</v>
      </c>
      <c r="C12" s="27" t="s">
        <v>91</v>
      </c>
      <c r="D12" s="28">
        <v>1000</v>
      </c>
    </row>
    <row r="13" spans="1:32" s="22" customFormat="1" ht="35.1" customHeight="1" x14ac:dyDescent="0.2">
      <c r="A13" s="43" t="s">
        <v>100</v>
      </c>
      <c r="B13" s="24" t="s">
        <v>102</v>
      </c>
      <c r="C13" s="27" t="s">
        <v>91</v>
      </c>
      <c r="D13" s="28">
        <v>1000</v>
      </c>
    </row>
    <row r="14" spans="1:32" s="22" customFormat="1" ht="35.1" customHeight="1" x14ac:dyDescent="0.2">
      <c r="A14" s="43" t="s">
        <v>113</v>
      </c>
      <c r="B14" s="24" t="s">
        <v>104</v>
      </c>
      <c r="C14" s="27" t="s">
        <v>91</v>
      </c>
      <c r="D14" s="28">
        <v>1000</v>
      </c>
    </row>
    <row r="15" spans="1:32" s="22" customFormat="1" ht="35.1" customHeight="1" x14ac:dyDescent="0.2">
      <c r="A15" s="43" t="s">
        <v>110</v>
      </c>
      <c r="B15" s="24" t="s">
        <v>107</v>
      </c>
      <c r="C15" s="27" t="s">
        <v>91</v>
      </c>
      <c r="D15" s="28">
        <v>1000</v>
      </c>
    </row>
    <row r="16" spans="1:32" s="22" customFormat="1" ht="35.1" customHeight="1" x14ac:dyDescent="0.2">
      <c r="A16" s="43" t="s">
        <v>112</v>
      </c>
      <c r="B16" s="24" t="s">
        <v>106</v>
      </c>
      <c r="C16" s="27" t="s">
        <v>91</v>
      </c>
      <c r="D16" s="28">
        <v>1000</v>
      </c>
    </row>
    <row r="17" spans="1:32" s="22" customFormat="1" ht="35.1" customHeight="1" x14ac:dyDescent="0.2">
      <c r="A17" s="43" t="s">
        <v>162</v>
      </c>
      <c r="B17" s="24" t="s">
        <v>108</v>
      </c>
      <c r="C17" s="27" t="s">
        <v>91</v>
      </c>
      <c r="D17" s="28">
        <v>1000</v>
      </c>
    </row>
    <row r="18" spans="1:32" s="22" customFormat="1" ht="35.1" customHeight="1" x14ac:dyDescent="0.2">
      <c r="A18" s="43" t="s">
        <v>111</v>
      </c>
      <c r="B18" s="24" t="s">
        <v>109</v>
      </c>
      <c r="C18" s="27" t="s">
        <v>91</v>
      </c>
      <c r="D18" s="28">
        <v>1000</v>
      </c>
    </row>
    <row r="19" spans="1:32" s="22" customFormat="1" ht="35.1" customHeight="1" x14ac:dyDescent="0.2">
      <c r="A19" s="43" t="s">
        <v>103</v>
      </c>
      <c r="B19" s="24" t="s">
        <v>268</v>
      </c>
      <c r="C19" s="27" t="s">
        <v>91</v>
      </c>
      <c r="D19" s="28">
        <v>1000</v>
      </c>
    </row>
    <row r="20" spans="1:32" s="22" customFormat="1" ht="35.1" customHeight="1" x14ac:dyDescent="0.2">
      <c r="A20" s="43" t="s">
        <v>103</v>
      </c>
      <c r="B20" s="24" t="s">
        <v>286</v>
      </c>
      <c r="C20" s="27" t="s">
        <v>91</v>
      </c>
      <c r="D20" s="28">
        <v>1000</v>
      </c>
    </row>
    <row r="21" spans="1:32" ht="28.5" customHeight="1" x14ac:dyDescent="0.2">
      <c r="A21" s="48" t="s">
        <v>213</v>
      </c>
      <c r="B21" s="49"/>
      <c r="C21" s="49"/>
      <c r="D21" s="50"/>
    </row>
    <row r="22" spans="1:32" ht="21" customHeight="1" x14ac:dyDescent="0.2">
      <c r="A22" s="43" t="s">
        <v>220</v>
      </c>
      <c r="B22" s="24" t="s">
        <v>221</v>
      </c>
      <c r="C22" s="27" t="s">
        <v>32</v>
      </c>
      <c r="D22" s="28">
        <v>200</v>
      </c>
    </row>
    <row r="23" spans="1:32" ht="23.25" customHeight="1" x14ac:dyDescent="0.2">
      <c r="A23" s="43" t="s">
        <v>129</v>
      </c>
      <c r="B23" s="24" t="s">
        <v>166</v>
      </c>
      <c r="C23" s="27" t="s">
        <v>32</v>
      </c>
      <c r="D23" s="28">
        <v>400</v>
      </c>
    </row>
    <row r="24" spans="1:32" s="22" customFormat="1" ht="36.75" customHeight="1" x14ac:dyDescent="0.2">
      <c r="A24" s="43" t="s">
        <v>167</v>
      </c>
      <c r="B24" s="24" t="s">
        <v>168</v>
      </c>
      <c r="C24" s="27" t="s">
        <v>32</v>
      </c>
      <c r="D24" s="28">
        <v>50</v>
      </c>
    </row>
    <row r="25" spans="1:32" s="21" customFormat="1" ht="18" customHeight="1" x14ac:dyDescent="0.2">
      <c r="A25" s="58"/>
      <c r="B25" s="58"/>
      <c r="C25" s="58"/>
      <c r="D25" s="59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spans="1:32" ht="20.25" customHeight="1" x14ac:dyDescent="0.2">
      <c r="A26" s="43" t="s">
        <v>157</v>
      </c>
      <c r="B26" s="32" t="s">
        <v>163</v>
      </c>
      <c r="C26" s="27" t="s">
        <v>65</v>
      </c>
      <c r="D26" s="28">
        <v>300</v>
      </c>
    </row>
    <row r="27" spans="1:32" ht="21" customHeight="1" x14ac:dyDescent="0.2">
      <c r="A27" s="43" t="s">
        <v>157</v>
      </c>
      <c r="B27" s="24" t="s">
        <v>202</v>
      </c>
      <c r="C27" s="27" t="s">
        <v>66</v>
      </c>
      <c r="D27" s="36">
        <v>600</v>
      </c>
    </row>
    <row r="28" spans="1:32" ht="19.5" customHeight="1" x14ac:dyDescent="0.2">
      <c r="A28" s="43" t="s">
        <v>154</v>
      </c>
      <c r="B28" s="24" t="s">
        <v>164</v>
      </c>
      <c r="C28" s="27" t="s">
        <v>33</v>
      </c>
      <c r="D28" s="28">
        <v>350</v>
      </c>
    </row>
    <row r="29" spans="1:32" ht="18.75" customHeight="1" x14ac:dyDescent="0.2">
      <c r="A29" s="43" t="s">
        <v>155</v>
      </c>
      <c r="B29" s="24" t="s">
        <v>165</v>
      </c>
      <c r="C29" s="27" t="s">
        <v>33</v>
      </c>
      <c r="D29" s="28">
        <v>400</v>
      </c>
    </row>
    <row r="30" spans="1:32" ht="20.25" customHeight="1" x14ac:dyDescent="0.2">
      <c r="A30" s="43" t="s">
        <v>155</v>
      </c>
      <c r="B30" s="24" t="s">
        <v>170</v>
      </c>
      <c r="C30" s="27" t="s">
        <v>33</v>
      </c>
      <c r="D30" s="28">
        <v>400</v>
      </c>
    </row>
    <row r="31" spans="1:32" ht="18.75" customHeight="1" x14ac:dyDescent="0.2">
      <c r="A31" s="43" t="s">
        <v>153</v>
      </c>
      <c r="B31" s="24" t="s">
        <v>169</v>
      </c>
      <c r="C31" s="27" t="s">
        <v>33</v>
      </c>
      <c r="D31" s="28">
        <v>400</v>
      </c>
    </row>
    <row r="32" spans="1:32" s="22" customFormat="1" ht="18.75" customHeight="1" x14ac:dyDescent="0.2">
      <c r="A32" s="43" t="s">
        <v>155</v>
      </c>
      <c r="B32" s="24" t="s">
        <v>317</v>
      </c>
      <c r="C32" s="27" t="s">
        <v>33</v>
      </c>
      <c r="D32" s="28">
        <v>700</v>
      </c>
    </row>
    <row r="33" spans="1:4" ht="21.75" customHeight="1" x14ac:dyDescent="0.2">
      <c r="A33" s="43" t="s">
        <v>156</v>
      </c>
      <c r="B33" s="24" t="s">
        <v>171</v>
      </c>
      <c r="C33" s="27" t="s">
        <v>33</v>
      </c>
      <c r="D33" s="28">
        <v>700</v>
      </c>
    </row>
    <row r="34" spans="1:4" ht="21" customHeight="1" x14ac:dyDescent="0.2">
      <c r="A34" s="43" t="s">
        <v>152</v>
      </c>
      <c r="B34" s="24" t="s">
        <v>172</v>
      </c>
      <c r="C34" s="27" t="s">
        <v>33</v>
      </c>
      <c r="D34" s="36">
        <v>500</v>
      </c>
    </row>
    <row r="35" spans="1:4" ht="29.25" customHeight="1" x14ac:dyDescent="0.2">
      <c r="A35" s="48" t="s">
        <v>214</v>
      </c>
      <c r="B35" s="49"/>
      <c r="C35" s="49"/>
      <c r="D35" s="50"/>
    </row>
    <row r="36" spans="1:4" s="22" customFormat="1" ht="25.5" customHeight="1" x14ac:dyDescent="0.2">
      <c r="A36" s="60" t="s">
        <v>245</v>
      </c>
      <c r="B36" s="24" t="s">
        <v>222</v>
      </c>
      <c r="C36" s="29"/>
      <c r="D36" s="29"/>
    </row>
    <row r="37" spans="1:4" s="22" customFormat="1" ht="18.75" customHeight="1" x14ac:dyDescent="0.2">
      <c r="A37" s="61"/>
      <c r="B37" s="24" t="s">
        <v>223</v>
      </c>
      <c r="C37" s="27" t="s">
        <v>71</v>
      </c>
      <c r="D37" s="28">
        <v>800</v>
      </c>
    </row>
    <row r="38" spans="1:4" s="22" customFormat="1" ht="20.25" customHeight="1" x14ac:dyDescent="0.2">
      <c r="A38" s="61"/>
      <c r="B38" s="24" t="s">
        <v>224</v>
      </c>
      <c r="C38" s="27" t="s">
        <v>71</v>
      </c>
      <c r="D38" s="28">
        <v>500</v>
      </c>
    </row>
    <row r="39" spans="1:4" s="22" customFormat="1" ht="35.1" customHeight="1" x14ac:dyDescent="0.2">
      <c r="A39" s="61"/>
      <c r="B39" s="24" t="s">
        <v>247</v>
      </c>
      <c r="C39" s="27" t="s">
        <v>70</v>
      </c>
      <c r="D39" s="28">
        <v>500</v>
      </c>
    </row>
    <row r="40" spans="1:4" s="22" customFormat="1" ht="21" customHeight="1" x14ac:dyDescent="0.2">
      <c r="A40" s="61"/>
      <c r="B40" s="24" t="s">
        <v>231</v>
      </c>
      <c r="C40" s="27" t="s">
        <v>70</v>
      </c>
      <c r="D40" s="28">
        <v>700</v>
      </c>
    </row>
    <row r="41" spans="1:4" s="22" customFormat="1" ht="19.5" customHeight="1" x14ac:dyDescent="0.2">
      <c r="A41" s="61"/>
      <c r="B41" s="24" t="s">
        <v>243</v>
      </c>
      <c r="C41" s="27" t="s">
        <v>71</v>
      </c>
      <c r="D41" s="28">
        <v>600</v>
      </c>
    </row>
    <row r="42" spans="1:4" s="22" customFormat="1" ht="18" customHeight="1" x14ac:dyDescent="0.2">
      <c r="A42" s="61"/>
      <c r="B42" s="24" t="s">
        <v>225</v>
      </c>
      <c r="C42" s="27" t="s">
        <v>71</v>
      </c>
      <c r="D42" s="28">
        <v>800</v>
      </c>
    </row>
    <row r="43" spans="1:4" ht="18.75" customHeight="1" x14ac:dyDescent="0.2">
      <c r="A43" s="61"/>
      <c r="B43" s="24" t="s">
        <v>226</v>
      </c>
      <c r="C43" s="27" t="s">
        <v>70</v>
      </c>
      <c r="D43" s="28">
        <v>500</v>
      </c>
    </row>
    <row r="44" spans="1:4" ht="20.25" customHeight="1" x14ac:dyDescent="0.2">
      <c r="A44" s="61"/>
      <c r="B44" s="24" t="s">
        <v>228</v>
      </c>
      <c r="C44" s="27" t="s">
        <v>71</v>
      </c>
      <c r="D44" s="28">
        <v>300</v>
      </c>
    </row>
    <row r="45" spans="1:4" ht="20.25" customHeight="1" x14ac:dyDescent="0.2">
      <c r="A45" s="61"/>
      <c r="B45" s="24" t="s">
        <v>229</v>
      </c>
      <c r="C45" s="27" t="s">
        <v>70</v>
      </c>
      <c r="D45" s="28">
        <v>400</v>
      </c>
    </row>
    <row r="46" spans="1:4" ht="18" customHeight="1" x14ac:dyDescent="0.2">
      <c r="A46" s="61"/>
      <c r="B46" s="24" t="s">
        <v>244</v>
      </c>
      <c r="C46" s="27" t="s">
        <v>71</v>
      </c>
      <c r="D46" s="28">
        <v>500</v>
      </c>
    </row>
    <row r="47" spans="1:4" s="22" customFormat="1" ht="21" customHeight="1" x14ac:dyDescent="0.2">
      <c r="A47" s="61"/>
      <c r="B47" s="24" t="s">
        <v>230</v>
      </c>
      <c r="C47" s="27" t="s">
        <v>71</v>
      </c>
      <c r="D47" s="28">
        <v>600</v>
      </c>
    </row>
    <row r="48" spans="1:4" s="22" customFormat="1" ht="31.5" customHeight="1" x14ac:dyDescent="0.2">
      <c r="A48" s="61"/>
      <c r="B48" s="24" t="s">
        <v>248</v>
      </c>
      <c r="C48" s="27" t="s">
        <v>227</v>
      </c>
      <c r="D48" s="28">
        <v>400</v>
      </c>
    </row>
    <row r="49" spans="1:32" s="22" customFormat="1" ht="30.75" customHeight="1" x14ac:dyDescent="0.2">
      <c r="A49" s="62"/>
      <c r="B49" s="24" t="s">
        <v>242</v>
      </c>
      <c r="C49" s="27" t="s">
        <v>71</v>
      </c>
      <c r="D49" s="28">
        <v>600</v>
      </c>
    </row>
    <row r="50" spans="1:32" ht="63.75" customHeight="1" x14ac:dyDescent="0.2">
      <c r="A50" s="27" t="s">
        <v>115</v>
      </c>
      <c r="B50" s="24" t="s">
        <v>318</v>
      </c>
      <c r="C50" s="27" t="s">
        <v>227</v>
      </c>
      <c r="D50" s="36">
        <v>400</v>
      </c>
    </row>
    <row r="51" spans="1:32" s="22" customFormat="1" ht="27" customHeight="1" x14ac:dyDescent="0.2">
      <c r="A51" s="48" t="s">
        <v>319</v>
      </c>
      <c r="B51" s="49"/>
      <c r="C51" s="49"/>
      <c r="D51" s="50"/>
    </row>
    <row r="52" spans="1:32" s="22" customFormat="1" ht="36.75" customHeight="1" x14ac:dyDescent="0.2">
      <c r="A52" s="44" t="s">
        <v>239</v>
      </c>
      <c r="B52" s="34" t="s">
        <v>320</v>
      </c>
      <c r="C52" s="35" t="s">
        <v>33</v>
      </c>
      <c r="D52" s="28">
        <v>300</v>
      </c>
    </row>
    <row r="53" spans="1:32" s="22" customFormat="1" ht="30" customHeight="1" x14ac:dyDescent="0.2">
      <c r="A53" s="43" t="s">
        <v>239</v>
      </c>
      <c r="B53" s="24" t="s">
        <v>240</v>
      </c>
      <c r="C53" s="27" t="s">
        <v>33</v>
      </c>
      <c r="D53" s="28">
        <v>300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</row>
    <row r="54" spans="1:32" ht="23.25" customHeight="1" x14ac:dyDescent="0.2">
      <c r="A54" s="43" t="s">
        <v>270</v>
      </c>
      <c r="B54" s="24" t="s">
        <v>271</v>
      </c>
      <c r="C54" s="27" t="s">
        <v>33</v>
      </c>
      <c r="D54" s="28">
        <v>150</v>
      </c>
    </row>
    <row r="55" spans="1:32" s="22" customFormat="1" ht="24" customHeight="1" x14ac:dyDescent="0.2">
      <c r="A55" s="48" t="s">
        <v>205</v>
      </c>
      <c r="B55" s="49"/>
      <c r="C55" s="49"/>
      <c r="D55" s="50"/>
    </row>
    <row r="56" spans="1:32" s="22" customFormat="1" ht="25.5" customHeight="1" x14ac:dyDescent="0.2">
      <c r="A56" s="43" t="s">
        <v>136</v>
      </c>
      <c r="B56" s="24" t="s">
        <v>246</v>
      </c>
      <c r="C56" s="27" t="s">
        <v>33</v>
      </c>
      <c r="D56" s="28">
        <v>200</v>
      </c>
    </row>
    <row r="57" spans="1:32" s="22" customFormat="1" ht="51.75" customHeight="1" x14ac:dyDescent="0.2">
      <c r="A57" s="43" t="s">
        <v>116</v>
      </c>
      <c r="B57" s="24" t="s">
        <v>232</v>
      </c>
      <c r="C57" s="27" t="s">
        <v>11</v>
      </c>
      <c r="D57" s="28">
        <v>600</v>
      </c>
    </row>
    <row r="58" spans="1:32" ht="51" customHeight="1" x14ac:dyDescent="0.2">
      <c r="A58" s="43" t="s">
        <v>116</v>
      </c>
      <c r="B58" s="24" t="s">
        <v>234</v>
      </c>
      <c r="C58" s="27" t="s">
        <v>33</v>
      </c>
      <c r="D58" s="28">
        <v>800</v>
      </c>
    </row>
    <row r="59" spans="1:32" ht="35.25" customHeight="1" x14ac:dyDescent="0.2">
      <c r="A59" s="43" t="s">
        <v>116</v>
      </c>
      <c r="B59" s="24" t="s">
        <v>233</v>
      </c>
      <c r="C59" s="27" t="s">
        <v>33</v>
      </c>
      <c r="D59" s="28">
        <v>500</v>
      </c>
    </row>
    <row r="60" spans="1:32" ht="24.75" customHeight="1" x14ac:dyDescent="0.2">
      <c r="A60" s="43" t="s">
        <v>116</v>
      </c>
      <c r="B60" s="24" t="s">
        <v>235</v>
      </c>
      <c r="C60" s="27" t="s">
        <v>33</v>
      </c>
      <c r="D60" s="28">
        <v>250</v>
      </c>
    </row>
    <row r="61" spans="1:32" ht="23.25" customHeight="1" x14ac:dyDescent="0.2">
      <c r="A61" s="43" t="s">
        <v>237</v>
      </c>
      <c r="B61" s="24" t="s">
        <v>236</v>
      </c>
      <c r="C61" s="27" t="s">
        <v>33</v>
      </c>
      <c r="D61" s="28">
        <v>150</v>
      </c>
    </row>
    <row r="62" spans="1:32" s="22" customFormat="1" ht="21.75" customHeight="1" x14ac:dyDescent="0.2">
      <c r="A62" s="51" t="s">
        <v>117</v>
      </c>
      <c r="B62" s="24" t="s">
        <v>206</v>
      </c>
      <c r="C62" s="27" t="s">
        <v>71</v>
      </c>
      <c r="D62" s="28">
        <v>700</v>
      </c>
    </row>
    <row r="63" spans="1:32" s="22" customFormat="1" ht="22.5" customHeight="1" x14ac:dyDescent="0.2">
      <c r="A63" s="52"/>
      <c r="B63" s="24" t="s">
        <v>206</v>
      </c>
      <c r="C63" s="27" t="s">
        <v>85</v>
      </c>
      <c r="D63" s="28">
        <v>1100</v>
      </c>
    </row>
    <row r="64" spans="1:32" s="22" customFormat="1" ht="22.5" customHeight="1" x14ac:dyDescent="0.2">
      <c r="A64" s="52"/>
      <c r="B64" s="24" t="s">
        <v>287</v>
      </c>
      <c r="C64" s="27" t="s">
        <v>71</v>
      </c>
      <c r="D64" s="28">
        <v>1200</v>
      </c>
    </row>
    <row r="65" spans="1:4" s="22" customFormat="1" ht="23.25" customHeight="1" x14ac:dyDescent="0.2">
      <c r="A65" s="52"/>
      <c r="B65" s="24" t="s">
        <v>288</v>
      </c>
      <c r="C65" s="27" t="s">
        <v>71</v>
      </c>
      <c r="D65" s="28">
        <v>700</v>
      </c>
    </row>
    <row r="66" spans="1:4" s="22" customFormat="1" ht="23.25" customHeight="1" x14ac:dyDescent="0.2">
      <c r="A66" s="52"/>
      <c r="B66" s="24" t="s">
        <v>289</v>
      </c>
      <c r="C66" s="27" t="s">
        <v>85</v>
      </c>
      <c r="D66" s="28">
        <v>1500</v>
      </c>
    </row>
    <row r="67" spans="1:4" ht="23.25" customHeight="1" x14ac:dyDescent="0.2">
      <c r="A67" s="52"/>
      <c r="B67" s="24" t="s">
        <v>291</v>
      </c>
      <c r="C67" s="27" t="s">
        <v>71</v>
      </c>
      <c r="D67" s="28">
        <v>500</v>
      </c>
    </row>
    <row r="68" spans="1:4" ht="25.5" customHeight="1" x14ac:dyDescent="0.2">
      <c r="A68" s="52"/>
      <c r="B68" s="24" t="s">
        <v>292</v>
      </c>
      <c r="C68" s="27" t="s">
        <v>85</v>
      </c>
      <c r="D68" s="28">
        <v>700</v>
      </c>
    </row>
    <row r="69" spans="1:4" s="22" customFormat="1" ht="36" customHeight="1" x14ac:dyDescent="0.2">
      <c r="A69" s="52"/>
      <c r="B69" s="24" t="s">
        <v>348</v>
      </c>
      <c r="C69" s="27" t="s">
        <v>33</v>
      </c>
      <c r="D69" s="28">
        <v>1500</v>
      </c>
    </row>
    <row r="70" spans="1:4" s="22" customFormat="1" ht="33" customHeight="1" x14ac:dyDescent="0.2">
      <c r="A70" s="52"/>
      <c r="B70" s="24" t="s">
        <v>349</v>
      </c>
      <c r="C70" s="27" t="s">
        <v>33</v>
      </c>
      <c r="D70" s="28">
        <v>1500</v>
      </c>
    </row>
    <row r="71" spans="1:4" s="22" customFormat="1" ht="25.5" customHeight="1" x14ac:dyDescent="0.2">
      <c r="A71" s="52"/>
      <c r="B71" s="24" t="s">
        <v>350</v>
      </c>
      <c r="C71" s="27" t="s">
        <v>33</v>
      </c>
      <c r="D71" s="28">
        <v>700</v>
      </c>
    </row>
    <row r="72" spans="1:4" s="22" customFormat="1" ht="33" customHeight="1" x14ac:dyDescent="0.2">
      <c r="A72" s="52"/>
      <c r="B72" s="24" t="s">
        <v>351</v>
      </c>
      <c r="C72" s="27" t="s">
        <v>33</v>
      </c>
      <c r="D72" s="28">
        <v>3000</v>
      </c>
    </row>
    <row r="73" spans="1:4" s="22" customFormat="1" ht="38.25" customHeight="1" x14ac:dyDescent="0.2">
      <c r="A73" s="52"/>
      <c r="B73" s="24" t="s">
        <v>352</v>
      </c>
      <c r="C73" s="27" t="s">
        <v>33</v>
      </c>
      <c r="D73" s="28">
        <v>700</v>
      </c>
    </row>
    <row r="74" spans="1:4" s="22" customFormat="1" ht="38.25" customHeight="1" x14ac:dyDescent="0.2">
      <c r="A74" s="52"/>
      <c r="B74" s="24" t="s">
        <v>353</v>
      </c>
      <c r="C74" s="27" t="s">
        <v>33</v>
      </c>
      <c r="D74" s="28">
        <v>1500</v>
      </c>
    </row>
    <row r="75" spans="1:4" s="22" customFormat="1" ht="38.25" customHeight="1" x14ac:dyDescent="0.2">
      <c r="A75" s="52"/>
      <c r="B75" s="24" t="s">
        <v>354</v>
      </c>
      <c r="C75" s="27" t="s">
        <v>33</v>
      </c>
      <c r="D75" s="28">
        <v>2000</v>
      </c>
    </row>
    <row r="76" spans="1:4" s="22" customFormat="1" ht="38.25" customHeight="1" x14ac:dyDescent="0.2">
      <c r="A76" s="52"/>
      <c r="B76" s="24" t="s">
        <v>355</v>
      </c>
      <c r="C76" s="27" t="s">
        <v>33</v>
      </c>
      <c r="D76" s="28">
        <v>2000</v>
      </c>
    </row>
    <row r="77" spans="1:4" s="22" customFormat="1" ht="38.25" customHeight="1" x14ac:dyDescent="0.2">
      <c r="A77" s="52"/>
      <c r="B77" s="24" t="s">
        <v>356</v>
      </c>
      <c r="C77" s="27" t="s">
        <v>33</v>
      </c>
      <c r="D77" s="28">
        <v>1500</v>
      </c>
    </row>
    <row r="78" spans="1:4" s="22" customFormat="1" ht="38.25" customHeight="1" x14ac:dyDescent="0.2">
      <c r="A78" s="52"/>
      <c r="B78" s="24" t="s">
        <v>357</v>
      </c>
      <c r="C78" s="27" t="s">
        <v>33</v>
      </c>
      <c r="D78" s="28">
        <v>2000</v>
      </c>
    </row>
    <row r="79" spans="1:4" s="22" customFormat="1" ht="38.25" customHeight="1" x14ac:dyDescent="0.2">
      <c r="A79" s="52"/>
      <c r="B79" s="24" t="s">
        <v>359</v>
      </c>
      <c r="C79" s="27" t="s">
        <v>360</v>
      </c>
      <c r="D79" s="28">
        <v>500</v>
      </c>
    </row>
    <row r="80" spans="1:4" s="22" customFormat="1" ht="38.25" customHeight="1" x14ac:dyDescent="0.2">
      <c r="A80" s="53"/>
      <c r="B80" s="24" t="s">
        <v>358</v>
      </c>
      <c r="C80" s="27" t="s">
        <v>33</v>
      </c>
      <c r="D80" s="28">
        <v>2000</v>
      </c>
    </row>
    <row r="81" spans="1:4" ht="31.5" customHeight="1" x14ac:dyDescent="0.2">
      <c r="A81" s="43" t="s">
        <v>119</v>
      </c>
      <c r="B81" s="24" t="s">
        <v>204</v>
      </c>
      <c r="C81" s="27" t="s">
        <v>33</v>
      </c>
      <c r="D81" s="28">
        <v>800</v>
      </c>
    </row>
    <row r="82" spans="1:4" ht="23.25" customHeight="1" x14ac:dyDescent="0.2">
      <c r="A82" s="43" t="s">
        <v>118</v>
      </c>
      <c r="B82" s="24" t="s">
        <v>241</v>
      </c>
      <c r="C82" s="27" t="s">
        <v>71</v>
      </c>
      <c r="D82" s="28">
        <v>500</v>
      </c>
    </row>
    <row r="83" spans="1:4" ht="35.1" customHeight="1" x14ac:dyDescent="0.2">
      <c r="A83" s="43" t="s">
        <v>120</v>
      </c>
      <c r="B83" s="24" t="s">
        <v>290</v>
      </c>
      <c r="C83" s="27" t="s">
        <v>33</v>
      </c>
      <c r="D83" s="28">
        <v>700</v>
      </c>
    </row>
    <row r="84" spans="1:4" ht="24.75" customHeight="1" x14ac:dyDescent="0.2">
      <c r="A84" s="27" t="s">
        <v>121</v>
      </c>
      <c r="B84" s="24" t="s">
        <v>203</v>
      </c>
      <c r="C84" s="27" t="s">
        <v>33</v>
      </c>
      <c r="D84" s="28">
        <v>400</v>
      </c>
    </row>
    <row r="85" spans="1:4" ht="32.25" customHeight="1" x14ac:dyDescent="0.2">
      <c r="A85" s="48" t="s">
        <v>215</v>
      </c>
      <c r="B85" s="49"/>
      <c r="C85" s="49"/>
      <c r="D85" s="50"/>
    </row>
    <row r="86" spans="1:4" ht="21.75" customHeight="1" x14ac:dyDescent="0.2">
      <c r="A86" s="43" t="s">
        <v>186</v>
      </c>
      <c r="B86" s="24" t="s">
        <v>321</v>
      </c>
      <c r="C86" s="27" t="s">
        <v>33</v>
      </c>
      <c r="D86" s="36">
        <v>400</v>
      </c>
    </row>
    <row r="87" spans="1:4" ht="23.25" customHeight="1" x14ac:dyDescent="0.2">
      <c r="A87" s="43" t="s">
        <v>250</v>
      </c>
      <c r="B87" s="24" t="s">
        <v>63</v>
      </c>
      <c r="C87" s="27" t="s">
        <v>33</v>
      </c>
      <c r="D87" s="36">
        <v>400</v>
      </c>
    </row>
    <row r="88" spans="1:4" ht="31.5" customHeight="1" x14ac:dyDescent="0.2">
      <c r="A88" s="43" t="s">
        <v>249</v>
      </c>
      <c r="B88" s="24" t="s">
        <v>84</v>
      </c>
      <c r="C88" s="27" t="s">
        <v>33</v>
      </c>
      <c r="D88" s="36">
        <v>400</v>
      </c>
    </row>
    <row r="89" spans="1:4" ht="18" customHeight="1" x14ac:dyDescent="0.2">
      <c r="A89" s="43" t="s">
        <v>149</v>
      </c>
      <c r="B89" s="24" t="s">
        <v>174</v>
      </c>
      <c r="C89" s="27" t="s">
        <v>33</v>
      </c>
      <c r="D89" s="36">
        <v>400</v>
      </c>
    </row>
    <row r="90" spans="1:4" ht="36.75" customHeight="1" x14ac:dyDescent="0.2">
      <c r="A90" s="43" t="s">
        <v>251</v>
      </c>
      <c r="B90" s="24" t="s">
        <v>252</v>
      </c>
      <c r="C90" s="27" t="s">
        <v>33</v>
      </c>
      <c r="D90" s="36">
        <v>400</v>
      </c>
    </row>
    <row r="91" spans="1:4" ht="38.25" customHeight="1" x14ac:dyDescent="0.2">
      <c r="A91" s="43" t="s">
        <v>200</v>
      </c>
      <c r="B91" s="24" t="s">
        <v>201</v>
      </c>
      <c r="C91" s="27" t="s">
        <v>33</v>
      </c>
      <c r="D91" s="36">
        <v>400</v>
      </c>
    </row>
    <row r="92" spans="1:4" ht="27" customHeight="1" x14ac:dyDescent="0.2">
      <c r="A92" s="43" t="s">
        <v>151</v>
      </c>
      <c r="B92" s="24" t="s">
        <v>176</v>
      </c>
      <c r="C92" s="27" t="s">
        <v>33</v>
      </c>
      <c r="D92" s="28">
        <v>400</v>
      </c>
    </row>
    <row r="93" spans="1:4" ht="93.75" customHeight="1" x14ac:dyDescent="0.2">
      <c r="A93" s="43" t="s">
        <v>253</v>
      </c>
      <c r="B93" s="24" t="s">
        <v>178</v>
      </c>
      <c r="C93" s="27" t="s">
        <v>33</v>
      </c>
      <c r="D93" s="28">
        <v>400</v>
      </c>
    </row>
    <row r="94" spans="1:4" ht="33.75" customHeight="1" x14ac:dyDescent="0.2">
      <c r="A94" s="43" t="s">
        <v>146</v>
      </c>
      <c r="B94" s="24" t="s">
        <v>254</v>
      </c>
      <c r="C94" s="27" t="s">
        <v>33</v>
      </c>
      <c r="D94" s="28">
        <v>400</v>
      </c>
    </row>
    <row r="95" spans="1:4" ht="24.75" customHeight="1" x14ac:dyDescent="0.2">
      <c r="A95" s="43" t="s">
        <v>115</v>
      </c>
      <c r="B95" s="24" t="s">
        <v>173</v>
      </c>
      <c r="C95" s="27" t="s">
        <v>33</v>
      </c>
      <c r="D95" s="28">
        <v>400</v>
      </c>
    </row>
    <row r="96" spans="1:4" ht="20.25" customHeight="1" x14ac:dyDescent="0.2">
      <c r="A96" s="51" t="s">
        <v>255</v>
      </c>
      <c r="B96" s="24" t="s">
        <v>256</v>
      </c>
      <c r="C96" s="27" t="s">
        <v>69</v>
      </c>
      <c r="D96" s="28">
        <v>700</v>
      </c>
    </row>
    <row r="97" spans="1:4" ht="52.5" customHeight="1" x14ac:dyDescent="0.2">
      <c r="A97" s="52"/>
      <c r="B97" s="24" t="s">
        <v>257</v>
      </c>
      <c r="C97" s="27" t="s">
        <v>67</v>
      </c>
      <c r="D97" s="28">
        <v>400</v>
      </c>
    </row>
    <row r="98" spans="1:4" ht="60" customHeight="1" x14ac:dyDescent="0.2">
      <c r="A98" s="53"/>
      <c r="B98" s="24" t="s">
        <v>258</v>
      </c>
      <c r="C98" s="27" t="s">
        <v>68</v>
      </c>
      <c r="D98" s="28">
        <v>200</v>
      </c>
    </row>
    <row r="99" spans="1:4" ht="23.25" customHeight="1" x14ac:dyDescent="0.2">
      <c r="A99" s="43" t="s">
        <v>150</v>
      </c>
      <c r="B99" s="24" t="s">
        <v>177</v>
      </c>
      <c r="C99" s="27" t="s">
        <v>33</v>
      </c>
      <c r="D99" s="28">
        <v>400</v>
      </c>
    </row>
    <row r="100" spans="1:4" ht="21" customHeight="1" x14ac:dyDescent="0.2">
      <c r="A100" s="43" t="s">
        <v>175</v>
      </c>
      <c r="B100" s="24" t="s">
        <v>267</v>
      </c>
      <c r="C100" s="27" t="s">
        <v>33</v>
      </c>
      <c r="D100" s="28">
        <v>400</v>
      </c>
    </row>
    <row r="101" spans="1:4" ht="21" customHeight="1" x14ac:dyDescent="0.2">
      <c r="A101" s="43" t="s">
        <v>147</v>
      </c>
      <c r="B101" s="24" t="s">
        <v>179</v>
      </c>
      <c r="C101" s="27" t="s">
        <v>33</v>
      </c>
      <c r="D101" s="28">
        <v>400</v>
      </c>
    </row>
    <row r="102" spans="1:4" ht="24" customHeight="1" x14ac:dyDescent="0.2">
      <c r="A102" s="43" t="s">
        <v>148</v>
      </c>
      <c r="B102" s="24" t="s">
        <v>180</v>
      </c>
      <c r="C102" s="27" t="s">
        <v>33</v>
      </c>
      <c r="D102" s="28">
        <v>500</v>
      </c>
    </row>
    <row r="103" spans="1:4" ht="21.75" customHeight="1" x14ac:dyDescent="0.2">
      <c r="A103" s="43" t="s">
        <v>145</v>
      </c>
      <c r="B103" s="24" t="s">
        <v>181</v>
      </c>
      <c r="C103" s="27" t="s">
        <v>33</v>
      </c>
      <c r="D103" s="28">
        <v>250</v>
      </c>
    </row>
    <row r="104" spans="1:4" s="22" customFormat="1" ht="23.25" customHeight="1" x14ac:dyDescent="0.2">
      <c r="A104" s="43" t="s">
        <v>211</v>
      </c>
      <c r="B104" s="24" t="s">
        <v>210</v>
      </c>
      <c r="C104" s="27" t="s">
        <v>33</v>
      </c>
      <c r="D104" s="28">
        <v>200</v>
      </c>
    </row>
    <row r="105" spans="1:4" ht="21.75" customHeight="1" x14ac:dyDescent="0.2">
      <c r="A105" s="43" t="s">
        <v>143</v>
      </c>
      <c r="B105" s="24" t="s">
        <v>182</v>
      </c>
      <c r="C105" s="27" t="s">
        <v>33</v>
      </c>
      <c r="D105" s="28">
        <v>250</v>
      </c>
    </row>
    <row r="106" spans="1:4" s="22" customFormat="1" ht="18" customHeight="1" x14ac:dyDescent="0.2">
      <c r="A106" s="43" t="s">
        <v>140</v>
      </c>
      <c r="B106" s="24" t="s">
        <v>183</v>
      </c>
      <c r="C106" s="27" t="s">
        <v>33</v>
      </c>
      <c r="D106" s="28">
        <v>200</v>
      </c>
    </row>
    <row r="107" spans="1:4" s="22" customFormat="1" ht="24" customHeight="1" x14ac:dyDescent="0.2">
      <c r="A107" s="43" t="s">
        <v>144</v>
      </c>
      <c r="B107" s="24" t="s">
        <v>184</v>
      </c>
      <c r="C107" s="27" t="s">
        <v>33</v>
      </c>
      <c r="D107" s="28">
        <v>300</v>
      </c>
    </row>
    <row r="108" spans="1:4" s="22" customFormat="1" ht="23.25" customHeight="1" x14ac:dyDescent="0.2">
      <c r="A108" s="43" t="s">
        <v>142</v>
      </c>
      <c r="B108" s="24" t="s">
        <v>185</v>
      </c>
      <c r="C108" s="27" t="s">
        <v>66</v>
      </c>
      <c r="D108" s="28">
        <v>800</v>
      </c>
    </row>
    <row r="109" spans="1:4" ht="39" customHeight="1" x14ac:dyDescent="0.2">
      <c r="A109" s="43" t="s">
        <v>142</v>
      </c>
      <c r="B109" s="24" t="s">
        <v>260</v>
      </c>
      <c r="C109" s="27" t="s">
        <v>66</v>
      </c>
      <c r="D109" s="28">
        <v>650</v>
      </c>
    </row>
    <row r="110" spans="1:4" ht="35.1" customHeight="1" x14ac:dyDescent="0.2">
      <c r="A110" s="43" t="s">
        <v>142</v>
      </c>
      <c r="B110" s="24" t="s">
        <v>259</v>
      </c>
      <c r="C110" s="27" t="s">
        <v>66</v>
      </c>
      <c r="D110" s="28">
        <v>600</v>
      </c>
    </row>
    <row r="111" spans="1:4" ht="38.25" customHeight="1" x14ac:dyDescent="0.2">
      <c r="A111" s="43" t="s">
        <v>141</v>
      </c>
      <c r="B111" s="24" t="s">
        <v>344</v>
      </c>
      <c r="C111" s="27" t="s">
        <v>33</v>
      </c>
      <c r="D111" s="28">
        <v>500</v>
      </c>
    </row>
    <row r="112" spans="1:4" s="22" customFormat="1" ht="38.25" customHeight="1" x14ac:dyDescent="0.2">
      <c r="A112" s="43" t="s">
        <v>141</v>
      </c>
      <c r="B112" s="24" t="s">
        <v>345</v>
      </c>
      <c r="C112" s="27" t="s">
        <v>33</v>
      </c>
      <c r="D112" s="28">
        <v>450</v>
      </c>
    </row>
    <row r="113" spans="1:4" s="22" customFormat="1" ht="106.5" customHeight="1" x14ac:dyDescent="0.2">
      <c r="A113" s="43" t="s">
        <v>364</v>
      </c>
      <c r="B113" s="24" t="s">
        <v>365</v>
      </c>
      <c r="C113" s="46" t="s">
        <v>366</v>
      </c>
      <c r="D113" s="28">
        <v>1500</v>
      </c>
    </row>
    <row r="114" spans="1:4" ht="105" x14ac:dyDescent="0.2">
      <c r="A114" s="43" t="s">
        <v>364</v>
      </c>
      <c r="B114" s="24" t="s">
        <v>365</v>
      </c>
      <c r="C114" s="46" t="s">
        <v>367</v>
      </c>
      <c r="D114" s="28">
        <v>2000</v>
      </c>
    </row>
    <row r="115" spans="1:4" ht="35.1" customHeight="1" x14ac:dyDescent="0.2">
      <c r="A115" s="48" t="s">
        <v>216</v>
      </c>
      <c r="B115" s="49"/>
      <c r="C115" s="49"/>
      <c r="D115" s="50"/>
    </row>
    <row r="116" spans="1:4" ht="21.75" customHeight="1" x14ac:dyDescent="0.2">
      <c r="A116" s="43" t="s">
        <v>209</v>
      </c>
      <c r="B116" s="24" t="s">
        <v>208</v>
      </c>
      <c r="C116" s="27" t="s">
        <v>33</v>
      </c>
      <c r="D116" s="28">
        <v>400</v>
      </c>
    </row>
    <row r="117" spans="1:4" ht="35.1" customHeight="1" x14ac:dyDescent="0.2">
      <c r="A117" s="43" t="s">
        <v>122</v>
      </c>
      <c r="B117" s="24" t="s">
        <v>207</v>
      </c>
      <c r="C117" s="27" t="s">
        <v>33</v>
      </c>
      <c r="D117" s="28">
        <v>400</v>
      </c>
    </row>
    <row r="118" spans="1:4" ht="39.75" customHeight="1" x14ac:dyDescent="0.2">
      <c r="A118" s="43" t="s">
        <v>122</v>
      </c>
      <c r="B118" s="24" t="s">
        <v>322</v>
      </c>
      <c r="C118" s="27" t="s">
        <v>33</v>
      </c>
      <c r="D118" s="28">
        <v>600</v>
      </c>
    </row>
    <row r="119" spans="1:4" ht="20.25" customHeight="1" x14ac:dyDescent="0.2">
      <c r="A119" s="43" t="s">
        <v>209</v>
      </c>
      <c r="B119" s="24" t="s">
        <v>331</v>
      </c>
      <c r="C119" s="27" t="s">
        <v>323</v>
      </c>
      <c r="D119" s="36">
        <v>500</v>
      </c>
    </row>
    <row r="120" spans="1:4" ht="33.75" customHeight="1" x14ac:dyDescent="0.2">
      <c r="A120" s="48" t="s">
        <v>217</v>
      </c>
      <c r="B120" s="49"/>
      <c r="C120" s="49"/>
      <c r="D120" s="50"/>
    </row>
    <row r="121" spans="1:4" ht="31.5" customHeight="1" x14ac:dyDescent="0.2">
      <c r="A121" s="27" t="s">
        <v>261</v>
      </c>
      <c r="B121" s="24" t="s">
        <v>262</v>
      </c>
      <c r="C121" s="27" t="s">
        <v>74</v>
      </c>
      <c r="D121" s="28">
        <v>500</v>
      </c>
    </row>
    <row r="122" spans="1:4" ht="41.25" customHeight="1" x14ac:dyDescent="0.2">
      <c r="A122" s="27" t="s">
        <v>123</v>
      </c>
      <c r="B122" s="24" t="s">
        <v>333</v>
      </c>
      <c r="C122" s="27" t="s">
        <v>75</v>
      </c>
      <c r="D122" s="28">
        <v>600</v>
      </c>
    </row>
    <row r="123" spans="1:4" ht="53.25" customHeight="1" x14ac:dyDescent="0.2">
      <c r="A123" s="43" t="s">
        <v>265</v>
      </c>
      <c r="B123" s="24" t="s">
        <v>81</v>
      </c>
      <c r="C123" s="27" t="s">
        <v>78</v>
      </c>
      <c r="D123" s="28">
        <v>700</v>
      </c>
    </row>
    <row r="124" spans="1:4" ht="24" customHeight="1" x14ac:dyDescent="0.2">
      <c r="A124" s="43" t="s">
        <v>124</v>
      </c>
      <c r="B124" s="24" t="s">
        <v>76</v>
      </c>
      <c r="C124" s="27" t="s">
        <v>77</v>
      </c>
      <c r="D124" s="28">
        <v>600</v>
      </c>
    </row>
    <row r="125" spans="1:4" ht="21" customHeight="1" x14ac:dyDescent="0.2">
      <c r="A125" s="43" t="s">
        <v>124</v>
      </c>
      <c r="B125" s="24" t="s">
        <v>64</v>
      </c>
      <c r="C125" s="27" t="s">
        <v>78</v>
      </c>
      <c r="D125" s="28">
        <v>700</v>
      </c>
    </row>
    <row r="126" spans="1:4" s="22" customFormat="1" ht="58.5" customHeight="1" x14ac:dyDescent="0.2">
      <c r="A126" s="43" t="s">
        <v>336</v>
      </c>
      <c r="B126" s="24" t="s">
        <v>334</v>
      </c>
      <c r="C126" s="27" t="s">
        <v>335</v>
      </c>
      <c r="D126" s="28">
        <v>1000</v>
      </c>
    </row>
    <row r="127" spans="1:4" s="22" customFormat="1" ht="27" customHeight="1" x14ac:dyDescent="0.2">
      <c r="A127" s="43" t="s">
        <v>125</v>
      </c>
      <c r="B127" s="24" t="s">
        <v>337</v>
      </c>
      <c r="C127" s="27" t="s">
        <v>77</v>
      </c>
      <c r="D127" s="28">
        <v>600</v>
      </c>
    </row>
    <row r="128" spans="1:4" s="22" customFormat="1" ht="36" customHeight="1" x14ac:dyDescent="0.2">
      <c r="A128" s="43" t="s">
        <v>126</v>
      </c>
      <c r="B128" s="24" t="s">
        <v>82</v>
      </c>
      <c r="C128" s="27" t="s">
        <v>78</v>
      </c>
      <c r="D128" s="28">
        <v>700</v>
      </c>
    </row>
    <row r="129" spans="1:4" ht="24" customHeight="1" x14ac:dyDescent="0.2">
      <c r="A129" s="43" t="s">
        <v>338</v>
      </c>
      <c r="B129" s="24" t="s">
        <v>0</v>
      </c>
      <c r="C129" s="27" t="s">
        <v>74</v>
      </c>
      <c r="D129" s="28">
        <v>500</v>
      </c>
    </row>
    <row r="130" spans="1:4" s="22" customFormat="1" ht="39.75" customHeight="1" x14ac:dyDescent="0.2">
      <c r="A130" s="43" t="s">
        <v>264</v>
      </c>
      <c r="B130" s="24" t="s">
        <v>83</v>
      </c>
      <c r="C130" s="27" t="s">
        <v>74</v>
      </c>
      <c r="D130" s="28">
        <v>500</v>
      </c>
    </row>
    <row r="131" spans="1:4" s="22" customFormat="1" ht="43.5" customHeight="1" x14ac:dyDescent="0.2">
      <c r="A131" s="43" t="s">
        <v>127</v>
      </c>
      <c r="B131" s="24" t="s">
        <v>79</v>
      </c>
      <c r="C131" s="27" t="s">
        <v>80</v>
      </c>
      <c r="D131" s="28">
        <v>700</v>
      </c>
    </row>
    <row r="132" spans="1:4" ht="22.5" customHeight="1" x14ac:dyDescent="0.2">
      <c r="A132" s="44" t="s">
        <v>128</v>
      </c>
      <c r="B132" s="34" t="s">
        <v>263</v>
      </c>
      <c r="C132" s="35" t="s">
        <v>343</v>
      </c>
      <c r="D132" s="36">
        <v>3000</v>
      </c>
    </row>
    <row r="133" spans="1:4" ht="27" customHeight="1" x14ac:dyDescent="0.2">
      <c r="A133" s="43" t="s">
        <v>127</v>
      </c>
      <c r="B133" s="24" t="s">
        <v>339</v>
      </c>
      <c r="C133" s="27" t="s">
        <v>335</v>
      </c>
      <c r="D133" s="28">
        <v>1000</v>
      </c>
    </row>
    <row r="134" spans="1:4" ht="33.75" customHeight="1" x14ac:dyDescent="0.2">
      <c r="A134" s="48" t="s">
        <v>218</v>
      </c>
      <c r="B134" s="49"/>
      <c r="C134" s="49"/>
      <c r="D134" s="50"/>
    </row>
    <row r="135" spans="1:4" ht="24" customHeight="1" x14ac:dyDescent="0.2">
      <c r="A135" s="43" t="s">
        <v>139</v>
      </c>
      <c r="B135" s="24" t="s">
        <v>197</v>
      </c>
      <c r="C135" s="27" t="s">
        <v>86</v>
      </c>
      <c r="D135" s="36">
        <v>600</v>
      </c>
    </row>
    <row r="136" spans="1:4" s="22" customFormat="1" ht="21.75" customHeight="1" x14ac:dyDescent="0.2">
      <c r="A136" s="43" t="s">
        <v>137</v>
      </c>
      <c r="B136" s="24" t="s">
        <v>198</v>
      </c>
      <c r="C136" s="27" t="s">
        <v>33</v>
      </c>
      <c r="D136" s="28">
        <v>200</v>
      </c>
    </row>
    <row r="137" spans="1:4" ht="24.75" customHeight="1" x14ac:dyDescent="0.2">
      <c r="A137" s="43" t="s">
        <v>138</v>
      </c>
      <c r="B137" s="24" t="s">
        <v>187</v>
      </c>
      <c r="C137" s="27" t="s">
        <v>87</v>
      </c>
      <c r="D137" s="28">
        <v>150</v>
      </c>
    </row>
    <row r="138" spans="1:4" ht="22.5" customHeight="1" x14ac:dyDescent="0.2">
      <c r="A138" s="43" t="s">
        <v>266</v>
      </c>
      <c r="B138" s="24" t="s">
        <v>269</v>
      </c>
      <c r="C138" s="27" t="s">
        <v>33</v>
      </c>
      <c r="D138" s="28">
        <v>150</v>
      </c>
    </row>
    <row r="139" spans="1:4" s="22" customFormat="1" ht="24" customHeight="1" x14ac:dyDescent="0.2">
      <c r="A139" s="56" t="s">
        <v>272</v>
      </c>
      <c r="B139" s="24" t="s">
        <v>199</v>
      </c>
      <c r="C139" s="27" t="s">
        <v>33</v>
      </c>
      <c r="D139" s="28">
        <v>200</v>
      </c>
    </row>
    <row r="140" spans="1:4" s="37" customFormat="1" ht="53.25" customHeight="1" x14ac:dyDescent="0.2">
      <c r="A140" s="57"/>
      <c r="B140" s="24" t="s">
        <v>280</v>
      </c>
      <c r="C140" s="27" t="s">
        <v>97</v>
      </c>
      <c r="D140" s="28">
        <v>1400</v>
      </c>
    </row>
    <row r="141" spans="1:4" s="37" customFormat="1" ht="25.5" customHeight="1" x14ac:dyDescent="0.2">
      <c r="A141" s="54" t="s">
        <v>273</v>
      </c>
      <c r="B141" s="34" t="s">
        <v>219</v>
      </c>
      <c r="C141" s="35" t="s">
        <v>33</v>
      </c>
      <c r="D141" s="36">
        <v>300</v>
      </c>
    </row>
    <row r="142" spans="1:4" s="37" customFormat="1" ht="52.5" customHeight="1" x14ac:dyDescent="0.2">
      <c r="A142" s="55"/>
      <c r="B142" s="34" t="s">
        <v>274</v>
      </c>
      <c r="C142" s="35" t="s">
        <v>97</v>
      </c>
      <c r="D142" s="36">
        <v>3300</v>
      </c>
    </row>
    <row r="143" spans="1:4" s="37" customFormat="1" ht="21" customHeight="1" x14ac:dyDescent="0.2">
      <c r="A143" s="55"/>
      <c r="B143" s="34" t="s">
        <v>275</v>
      </c>
      <c r="C143" s="35" t="s">
        <v>72</v>
      </c>
      <c r="D143" s="36">
        <v>300</v>
      </c>
    </row>
    <row r="144" spans="1:4" s="37" customFormat="1" ht="32.25" customHeight="1" x14ac:dyDescent="0.2">
      <c r="A144" s="55"/>
      <c r="B144" s="34" t="s">
        <v>276</v>
      </c>
      <c r="C144" s="35" t="s">
        <v>66</v>
      </c>
      <c r="D144" s="36">
        <v>500</v>
      </c>
    </row>
    <row r="145" spans="1:4" s="22" customFormat="1" ht="45" customHeight="1" x14ac:dyDescent="0.2">
      <c r="A145" s="55"/>
      <c r="B145" s="34" t="s">
        <v>277</v>
      </c>
      <c r="C145" s="35" t="s">
        <v>66</v>
      </c>
      <c r="D145" s="36">
        <v>250</v>
      </c>
    </row>
    <row r="146" spans="1:4" s="22" customFormat="1" ht="35.1" customHeight="1" x14ac:dyDescent="0.2">
      <c r="A146" s="48" t="s">
        <v>294</v>
      </c>
      <c r="B146" s="49"/>
      <c r="C146" s="49"/>
      <c r="D146" s="50"/>
    </row>
    <row r="147" spans="1:4" s="22" customFormat="1" ht="36" customHeight="1" x14ac:dyDescent="0.2">
      <c r="A147" s="40"/>
      <c r="B147" s="24" t="s">
        <v>340</v>
      </c>
      <c r="C147" s="27" t="s">
        <v>33</v>
      </c>
      <c r="D147" s="28">
        <v>400</v>
      </c>
    </row>
    <row r="148" spans="1:4" s="22" customFormat="1" ht="27" customHeight="1" x14ac:dyDescent="0.2">
      <c r="A148" s="40"/>
      <c r="B148" s="24" t="s">
        <v>238</v>
      </c>
      <c r="C148" s="27" t="s">
        <v>33</v>
      </c>
      <c r="D148" s="28">
        <v>900</v>
      </c>
    </row>
    <row r="149" spans="1:4" s="22" customFormat="1" ht="27" customHeight="1" x14ac:dyDescent="0.2">
      <c r="A149" s="40"/>
      <c r="B149" s="24" t="s">
        <v>361</v>
      </c>
      <c r="C149" s="27" t="s">
        <v>33</v>
      </c>
      <c r="D149" s="28">
        <v>3000</v>
      </c>
    </row>
    <row r="150" spans="1:4" s="22" customFormat="1" ht="21" customHeight="1" x14ac:dyDescent="0.2">
      <c r="A150" s="40"/>
      <c r="B150" s="24" t="s">
        <v>299</v>
      </c>
      <c r="C150" s="27" t="s">
        <v>33</v>
      </c>
      <c r="D150" s="28">
        <v>300</v>
      </c>
    </row>
    <row r="151" spans="1:4" s="22" customFormat="1" ht="18.75" customHeight="1" x14ac:dyDescent="0.2">
      <c r="A151" s="40"/>
      <c r="B151" s="24" t="s">
        <v>300</v>
      </c>
      <c r="C151" s="27" t="s">
        <v>33</v>
      </c>
      <c r="D151" s="28">
        <v>400</v>
      </c>
    </row>
    <row r="152" spans="1:4" s="22" customFormat="1" ht="33.75" customHeight="1" x14ac:dyDescent="0.2">
      <c r="A152" s="40"/>
      <c r="B152" s="24" t="s">
        <v>324</v>
      </c>
      <c r="C152" s="27" t="s">
        <v>33</v>
      </c>
      <c r="D152" s="28">
        <v>400</v>
      </c>
    </row>
    <row r="153" spans="1:4" s="22" customFormat="1" ht="20.25" customHeight="1" x14ac:dyDescent="0.2">
      <c r="A153" s="41"/>
      <c r="B153" s="24" t="s">
        <v>325</v>
      </c>
      <c r="C153" s="27" t="s">
        <v>33</v>
      </c>
      <c r="D153" s="28">
        <v>500</v>
      </c>
    </row>
    <row r="154" spans="1:4" s="22" customFormat="1" ht="36" customHeight="1" x14ac:dyDescent="0.2">
      <c r="A154" s="41"/>
      <c r="B154" s="24" t="s">
        <v>326</v>
      </c>
      <c r="C154" s="27" t="s">
        <v>87</v>
      </c>
      <c r="D154" s="28">
        <v>180</v>
      </c>
    </row>
    <row r="155" spans="1:4" s="22" customFormat="1" ht="25.5" customHeight="1" x14ac:dyDescent="0.2">
      <c r="A155" s="40"/>
      <c r="B155" s="24" t="s">
        <v>278</v>
      </c>
      <c r="C155" s="27" t="s">
        <v>73</v>
      </c>
      <c r="D155" s="28">
        <v>200</v>
      </c>
    </row>
    <row r="156" spans="1:4" s="22" customFormat="1" ht="23.25" customHeight="1" x14ac:dyDescent="0.2">
      <c r="A156" s="42"/>
      <c r="B156" s="24" t="s">
        <v>284</v>
      </c>
      <c r="C156" s="27" t="s">
        <v>33</v>
      </c>
      <c r="D156" s="28">
        <v>150</v>
      </c>
    </row>
    <row r="157" spans="1:4" s="22" customFormat="1" ht="24.75" customHeight="1" x14ac:dyDescent="0.2">
      <c r="A157" s="48" t="s">
        <v>295</v>
      </c>
      <c r="B157" s="49"/>
      <c r="C157" s="49"/>
      <c r="D157" s="50"/>
    </row>
    <row r="158" spans="1:4" s="22" customFormat="1" ht="27" customHeight="1" x14ac:dyDescent="0.2">
      <c r="A158" s="48" t="s">
        <v>296</v>
      </c>
      <c r="B158" s="49"/>
      <c r="C158" s="49"/>
      <c r="D158" s="50"/>
    </row>
    <row r="159" spans="1:4" s="22" customFormat="1" ht="31.5" customHeight="1" x14ac:dyDescent="0.2">
      <c r="A159" s="43" t="s">
        <v>141</v>
      </c>
      <c r="B159" s="24" t="s">
        <v>344</v>
      </c>
      <c r="C159" s="27" t="s">
        <v>33</v>
      </c>
      <c r="D159" s="28">
        <v>500</v>
      </c>
    </row>
    <row r="160" spans="1:4" s="22" customFormat="1" ht="34.5" customHeight="1" x14ac:dyDescent="0.2">
      <c r="A160" s="43" t="s">
        <v>141</v>
      </c>
      <c r="B160" s="24" t="s">
        <v>345</v>
      </c>
      <c r="C160" s="27" t="s">
        <v>33</v>
      </c>
      <c r="D160" s="28">
        <v>450</v>
      </c>
    </row>
    <row r="161" spans="1:4" s="22" customFormat="1" ht="21" customHeight="1" x14ac:dyDescent="0.2">
      <c r="A161" s="40"/>
      <c r="B161" s="24" t="s">
        <v>98</v>
      </c>
      <c r="C161" s="27" t="s">
        <v>33</v>
      </c>
      <c r="D161" s="28">
        <v>450</v>
      </c>
    </row>
    <row r="162" spans="1:4" s="22" customFormat="1" ht="20.25" customHeight="1" x14ac:dyDescent="0.2">
      <c r="A162" s="40"/>
      <c r="B162" s="24" t="s">
        <v>114</v>
      </c>
      <c r="C162" s="27" t="s">
        <v>33</v>
      </c>
      <c r="D162" s="28">
        <v>550</v>
      </c>
    </row>
    <row r="163" spans="1:4" s="22" customFormat="1" ht="34.5" customHeight="1" x14ac:dyDescent="0.2">
      <c r="A163" s="40"/>
      <c r="B163" s="24" t="s">
        <v>307</v>
      </c>
      <c r="C163" s="27" t="s">
        <v>71</v>
      </c>
      <c r="D163" s="28">
        <v>800</v>
      </c>
    </row>
    <row r="164" spans="1:4" s="22" customFormat="1" ht="48.75" customHeight="1" x14ac:dyDescent="0.2">
      <c r="A164" s="40"/>
      <c r="B164" s="24" t="s">
        <v>308</v>
      </c>
      <c r="C164" s="27" t="s">
        <v>71</v>
      </c>
      <c r="D164" s="28">
        <v>800</v>
      </c>
    </row>
    <row r="165" spans="1:4" s="22" customFormat="1" ht="39.75" customHeight="1" x14ac:dyDescent="0.2">
      <c r="A165" s="40"/>
      <c r="B165" s="24" t="s">
        <v>309</v>
      </c>
      <c r="C165" s="27" t="s">
        <v>71</v>
      </c>
      <c r="D165" s="28">
        <v>600</v>
      </c>
    </row>
    <row r="166" spans="1:4" s="22" customFormat="1" ht="51.75" customHeight="1" x14ac:dyDescent="0.2">
      <c r="A166" s="40"/>
      <c r="B166" s="24" t="s">
        <v>315</v>
      </c>
      <c r="C166" s="27" t="s">
        <v>159</v>
      </c>
      <c r="D166" s="28">
        <v>2800</v>
      </c>
    </row>
    <row r="167" spans="1:4" s="22" customFormat="1" ht="66.75" customHeight="1" x14ac:dyDescent="0.2">
      <c r="A167" s="40"/>
      <c r="B167" s="24" t="s">
        <v>316</v>
      </c>
      <c r="C167" s="27" t="s">
        <v>159</v>
      </c>
      <c r="D167" s="28">
        <v>3500</v>
      </c>
    </row>
    <row r="168" spans="1:4" s="22" customFormat="1" ht="54" customHeight="1" x14ac:dyDescent="0.2">
      <c r="A168" s="40"/>
      <c r="B168" s="24" t="s">
        <v>310</v>
      </c>
      <c r="C168" s="27" t="s">
        <v>159</v>
      </c>
      <c r="D168" s="28">
        <v>3000</v>
      </c>
    </row>
    <row r="169" spans="1:4" s="22" customFormat="1" ht="81" customHeight="1" x14ac:dyDescent="0.2">
      <c r="A169" s="40"/>
      <c r="B169" s="24" t="s">
        <v>311</v>
      </c>
      <c r="C169" s="27" t="s">
        <v>159</v>
      </c>
      <c r="D169" s="28">
        <v>10000</v>
      </c>
    </row>
    <row r="170" spans="1:4" s="22" customFormat="1" ht="111.75" customHeight="1" x14ac:dyDescent="0.2">
      <c r="A170" s="40"/>
      <c r="B170" s="24" t="s">
        <v>301</v>
      </c>
      <c r="C170" s="27" t="s">
        <v>159</v>
      </c>
      <c r="D170" s="28">
        <v>13000</v>
      </c>
    </row>
    <row r="171" spans="1:4" s="22" customFormat="1" ht="140.25" customHeight="1" x14ac:dyDescent="0.2">
      <c r="A171" s="40"/>
      <c r="B171" s="24" t="s">
        <v>302</v>
      </c>
      <c r="C171" s="27" t="s">
        <v>159</v>
      </c>
      <c r="D171" s="28">
        <v>15000</v>
      </c>
    </row>
    <row r="172" spans="1:4" s="22" customFormat="1" ht="23.25" customHeight="1" x14ac:dyDescent="0.2">
      <c r="A172" s="40"/>
      <c r="B172" s="24" t="s">
        <v>281</v>
      </c>
      <c r="C172" s="27" t="s">
        <v>33</v>
      </c>
      <c r="D172" s="28">
        <v>1500</v>
      </c>
    </row>
    <row r="173" spans="1:4" s="22" customFormat="1" ht="24" customHeight="1" x14ac:dyDescent="0.2">
      <c r="A173" s="40"/>
      <c r="B173" s="24" t="s">
        <v>282</v>
      </c>
      <c r="C173" s="27" t="s">
        <v>33</v>
      </c>
      <c r="D173" s="28">
        <v>400</v>
      </c>
    </row>
    <row r="174" spans="1:4" s="22" customFormat="1" ht="41.25" customHeight="1" x14ac:dyDescent="0.2">
      <c r="A174" s="40"/>
      <c r="B174" s="24" t="s">
        <v>312</v>
      </c>
      <c r="C174" s="27" t="s">
        <v>33</v>
      </c>
      <c r="D174" s="28">
        <v>2000</v>
      </c>
    </row>
    <row r="175" spans="1:4" s="22" customFormat="1" ht="27" customHeight="1" x14ac:dyDescent="0.2">
      <c r="A175" s="40"/>
      <c r="B175" s="24" t="s">
        <v>283</v>
      </c>
      <c r="C175" s="27" t="s">
        <v>33</v>
      </c>
      <c r="D175" s="28">
        <v>600</v>
      </c>
    </row>
    <row r="176" spans="1:4" s="22" customFormat="1" ht="30" customHeight="1" x14ac:dyDescent="0.2">
      <c r="A176" s="48" t="s">
        <v>297</v>
      </c>
      <c r="B176" s="49"/>
      <c r="C176" s="49"/>
      <c r="D176" s="50"/>
    </row>
    <row r="177" spans="1:4" s="22" customFormat="1" ht="25.5" customHeight="1" x14ac:dyDescent="0.2">
      <c r="A177" s="40"/>
      <c r="B177" s="24" t="s">
        <v>313</v>
      </c>
      <c r="C177" s="27" t="s">
        <v>67</v>
      </c>
      <c r="D177" s="28">
        <v>400</v>
      </c>
    </row>
    <row r="178" spans="1:4" s="22" customFormat="1" ht="27.75" customHeight="1" x14ac:dyDescent="0.2">
      <c r="A178" s="40"/>
      <c r="B178" s="24" t="s">
        <v>299</v>
      </c>
      <c r="C178" s="27" t="s">
        <v>33</v>
      </c>
      <c r="D178" s="28">
        <v>300</v>
      </c>
    </row>
    <row r="179" spans="1:4" s="22" customFormat="1" ht="24.75" customHeight="1" x14ac:dyDescent="0.2">
      <c r="A179" s="40"/>
      <c r="B179" s="24" t="s">
        <v>300</v>
      </c>
      <c r="C179" s="27" t="s">
        <v>33</v>
      </c>
      <c r="D179" s="28">
        <v>400</v>
      </c>
    </row>
    <row r="180" spans="1:4" s="37" customFormat="1" ht="35.1" customHeight="1" x14ac:dyDescent="0.2">
      <c r="A180" s="48" t="s">
        <v>298</v>
      </c>
      <c r="B180" s="49"/>
      <c r="C180" s="49"/>
      <c r="D180" s="50"/>
    </row>
    <row r="181" spans="1:4" s="37" customFormat="1" ht="24.75" customHeight="1" x14ac:dyDescent="0.2">
      <c r="A181" s="44" t="s">
        <v>158</v>
      </c>
      <c r="B181" s="34" t="s">
        <v>330</v>
      </c>
      <c r="C181" s="35" t="s">
        <v>33</v>
      </c>
      <c r="D181" s="36">
        <v>600</v>
      </c>
    </row>
    <row r="182" spans="1:4" s="22" customFormat="1" ht="26.25" customHeight="1" x14ac:dyDescent="0.2">
      <c r="A182" s="44" t="s">
        <v>158</v>
      </c>
      <c r="B182" s="34" t="s">
        <v>341</v>
      </c>
      <c r="C182" s="35" t="s">
        <v>33</v>
      </c>
      <c r="D182" s="36">
        <v>1000</v>
      </c>
    </row>
    <row r="183" spans="1:4" s="22" customFormat="1" ht="36.75" customHeight="1" x14ac:dyDescent="0.2">
      <c r="A183" s="40"/>
      <c r="B183" s="24" t="s">
        <v>327</v>
      </c>
      <c r="C183" s="27" t="s">
        <v>33</v>
      </c>
      <c r="D183" s="28">
        <v>2500</v>
      </c>
    </row>
    <row r="184" spans="1:4" s="22" customFormat="1" ht="43.5" customHeight="1" x14ac:dyDescent="0.2">
      <c r="A184" s="40"/>
      <c r="B184" s="24" t="s">
        <v>328</v>
      </c>
      <c r="C184" s="27" t="s">
        <v>33</v>
      </c>
      <c r="D184" s="28">
        <v>2500</v>
      </c>
    </row>
    <row r="185" spans="1:4" s="22" customFormat="1" ht="38.25" customHeight="1" x14ac:dyDescent="0.2">
      <c r="A185" s="40"/>
      <c r="B185" s="24" t="s">
        <v>306</v>
      </c>
      <c r="C185" s="27" t="s">
        <v>33</v>
      </c>
      <c r="D185" s="28">
        <v>600</v>
      </c>
    </row>
    <row r="186" spans="1:4" s="22" customFormat="1" ht="40.5" customHeight="1" x14ac:dyDescent="0.2">
      <c r="A186" s="40"/>
      <c r="B186" s="24" t="s">
        <v>314</v>
      </c>
      <c r="C186" s="27" t="s">
        <v>33</v>
      </c>
      <c r="D186" s="28">
        <v>900</v>
      </c>
    </row>
    <row r="187" spans="1:4" s="22" customFormat="1" ht="27" customHeight="1" x14ac:dyDescent="0.2">
      <c r="A187" s="40"/>
      <c r="B187" s="24" t="s">
        <v>332</v>
      </c>
      <c r="C187" s="27" t="s">
        <v>33</v>
      </c>
      <c r="D187" s="28">
        <v>500</v>
      </c>
    </row>
    <row r="188" spans="1:4" s="22" customFormat="1" ht="29.25" customHeight="1" x14ac:dyDescent="0.2">
      <c r="A188" s="40"/>
      <c r="B188" s="24" t="s">
        <v>329</v>
      </c>
      <c r="C188" s="27" t="s">
        <v>33</v>
      </c>
      <c r="D188" s="28">
        <v>500</v>
      </c>
    </row>
    <row r="189" spans="1:4" ht="40.5" customHeight="1" x14ac:dyDescent="0.2">
      <c r="A189" s="40"/>
      <c r="B189" s="24" t="s">
        <v>305</v>
      </c>
      <c r="C189" s="27" t="s">
        <v>33</v>
      </c>
      <c r="D189" s="28">
        <v>400</v>
      </c>
    </row>
    <row r="190" spans="1:4" s="22" customFormat="1" ht="42" customHeight="1" x14ac:dyDescent="0.2">
      <c r="A190" s="40"/>
      <c r="B190" s="24" t="s">
        <v>303</v>
      </c>
      <c r="C190" s="27" t="s">
        <v>159</v>
      </c>
      <c r="D190" s="28">
        <v>3200</v>
      </c>
    </row>
    <row r="191" spans="1:4" s="22" customFormat="1" ht="40.5" customHeight="1" x14ac:dyDescent="0.2">
      <c r="A191" s="40"/>
      <c r="B191" s="24" t="s">
        <v>304</v>
      </c>
      <c r="C191" s="27" t="s">
        <v>159</v>
      </c>
      <c r="D191" s="28">
        <v>2700</v>
      </c>
    </row>
    <row r="192" spans="1:4" s="22" customFormat="1" ht="35.1" customHeight="1" x14ac:dyDescent="0.2">
      <c r="A192" s="48" t="s">
        <v>279</v>
      </c>
      <c r="B192" s="49"/>
      <c r="C192" s="49"/>
      <c r="D192" s="50"/>
    </row>
    <row r="193" spans="1:4" s="22" customFormat="1" ht="19.5" customHeight="1" x14ac:dyDescent="0.2">
      <c r="A193" s="43" t="s">
        <v>132</v>
      </c>
      <c r="B193" s="24" t="s">
        <v>196</v>
      </c>
      <c r="C193" s="27" t="s">
        <v>88</v>
      </c>
      <c r="D193" s="28">
        <v>2000</v>
      </c>
    </row>
    <row r="194" spans="1:4" s="22" customFormat="1" ht="24" customHeight="1" x14ac:dyDescent="0.2">
      <c r="A194" s="45" t="s">
        <v>129</v>
      </c>
      <c r="B194" s="30" t="s">
        <v>190</v>
      </c>
      <c r="C194" s="33" t="s">
        <v>32</v>
      </c>
      <c r="D194" s="28"/>
    </row>
    <row r="195" spans="1:4" s="22" customFormat="1" ht="36.75" customHeight="1" x14ac:dyDescent="0.2">
      <c r="A195" s="45" t="s">
        <v>167</v>
      </c>
      <c r="B195" s="30" t="s">
        <v>189</v>
      </c>
      <c r="C195" s="33" t="s">
        <v>32</v>
      </c>
      <c r="D195" s="28"/>
    </row>
    <row r="196" spans="1:4" s="22" customFormat="1" ht="20.25" customHeight="1" x14ac:dyDescent="0.2">
      <c r="A196" s="45" t="s">
        <v>131</v>
      </c>
      <c r="B196" s="30" t="s">
        <v>342</v>
      </c>
      <c r="C196" s="33" t="s">
        <v>32</v>
      </c>
      <c r="D196" s="28"/>
    </row>
    <row r="197" spans="1:4" s="22" customFormat="1" ht="21.75" customHeight="1" x14ac:dyDescent="0.2">
      <c r="A197" s="45" t="s">
        <v>130</v>
      </c>
      <c r="B197" s="30" t="s">
        <v>285</v>
      </c>
      <c r="C197" s="33" t="s">
        <v>32</v>
      </c>
      <c r="D197" s="28"/>
    </row>
    <row r="198" spans="1:4" s="22" customFormat="1" ht="21.75" customHeight="1" x14ac:dyDescent="0.2">
      <c r="A198" s="45" t="s">
        <v>136</v>
      </c>
      <c r="B198" s="30" t="s">
        <v>99</v>
      </c>
      <c r="C198" s="33" t="s">
        <v>33</v>
      </c>
      <c r="D198" s="28"/>
    </row>
    <row r="199" spans="1:4" s="22" customFormat="1" ht="35.1" customHeight="1" x14ac:dyDescent="0.2">
      <c r="A199" s="45" t="s">
        <v>133</v>
      </c>
      <c r="B199" s="30" t="s">
        <v>193</v>
      </c>
      <c r="C199" s="33" t="s">
        <v>161</v>
      </c>
      <c r="D199" s="28"/>
    </row>
    <row r="200" spans="1:4" s="22" customFormat="1" ht="21.75" customHeight="1" x14ac:dyDescent="0.2">
      <c r="A200" s="43" t="s">
        <v>132</v>
      </c>
      <c r="B200" s="24" t="s">
        <v>195</v>
      </c>
      <c r="C200" s="27" t="s">
        <v>88</v>
      </c>
      <c r="D200" s="28">
        <v>2000</v>
      </c>
    </row>
    <row r="201" spans="1:4" s="22" customFormat="1" ht="21.75" customHeight="1" x14ac:dyDescent="0.2">
      <c r="A201" s="45" t="s">
        <v>129</v>
      </c>
      <c r="B201" s="30" t="s">
        <v>190</v>
      </c>
      <c r="C201" s="33" t="s">
        <v>32</v>
      </c>
      <c r="D201" s="28"/>
    </row>
    <row r="202" spans="1:4" s="22" customFormat="1" ht="35.1" customHeight="1" x14ac:dyDescent="0.2">
      <c r="A202" s="45" t="s">
        <v>167</v>
      </c>
      <c r="B202" s="30" t="s">
        <v>189</v>
      </c>
      <c r="C202" s="33" t="s">
        <v>32</v>
      </c>
      <c r="D202" s="28"/>
    </row>
    <row r="203" spans="1:4" s="22" customFormat="1" ht="14.25" customHeight="1" x14ac:dyDescent="0.2">
      <c r="A203" s="45" t="s">
        <v>131</v>
      </c>
      <c r="B203" s="30" t="s">
        <v>342</v>
      </c>
      <c r="C203" s="33" t="s">
        <v>32</v>
      </c>
      <c r="D203" s="28"/>
    </row>
    <row r="204" spans="1:4" s="22" customFormat="1" ht="24" customHeight="1" x14ac:dyDescent="0.2">
      <c r="A204" s="45" t="s">
        <v>130</v>
      </c>
      <c r="B204" s="30" t="s">
        <v>285</v>
      </c>
      <c r="C204" s="33" t="s">
        <v>32</v>
      </c>
      <c r="D204" s="28"/>
    </row>
    <row r="205" spans="1:4" s="22" customFormat="1" ht="33" customHeight="1" x14ac:dyDescent="0.2">
      <c r="A205" s="45" t="s">
        <v>132</v>
      </c>
      <c r="B205" s="30" t="s">
        <v>188</v>
      </c>
      <c r="C205" s="33" t="s">
        <v>161</v>
      </c>
      <c r="D205" s="28"/>
    </row>
    <row r="206" spans="1:4" s="22" customFormat="1" ht="33" customHeight="1" x14ac:dyDescent="0.2">
      <c r="A206" s="45" t="s">
        <v>135</v>
      </c>
      <c r="B206" s="30" t="s">
        <v>95</v>
      </c>
      <c r="C206" s="33" t="s">
        <v>32</v>
      </c>
      <c r="D206" s="28"/>
    </row>
    <row r="207" spans="1:4" s="22" customFormat="1" ht="29.25" customHeight="1" x14ac:dyDescent="0.2">
      <c r="A207" s="45" t="s">
        <v>135</v>
      </c>
      <c r="B207" s="30" t="s">
        <v>96</v>
      </c>
      <c r="C207" s="33" t="s">
        <v>33</v>
      </c>
      <c r="D207" s="28"/>
    </row>
    <row r="208" spans="1:4" s="22" customFormat="1" ht="66.75" customHeight="1" x14ac:dyDescent="0.2">
      <c r="A208" s="43" t="s">
        <v>132</v>
      </c>
      <c r="B208" s="24" t="s">
        <v>194</v>
      </c>
      <c r="C208" s="27" t="s">
        <v>88</v>
      </c>
      <c r="D208" s="28">
        <v>1800</v>
      </c>
    </row>
    <row r="209" spans="1:4" s="22" customFormat="1" ht="21" customHeight="1" x14ac:dyDescent="0.2">
      <c r="A209" s="45" t="s">
        <v>129</v>
      </c>
      <c r="B209" s="31" t="s">
        <v>190</v>
      </c>
      <c r="C209" s="33" t="s">
        <v>32</v>
      </c>
      <c r="D209" s="28"/>
    </row>
    <row r="210" spans="1:4" s="22" customFormat="1" ht="25.5" customHeight="1" x14ac:dyDescent="0.2">
      <c r="A210" s="45" t="s">
        <v>167</v>
      </c>
      <c r="B210" s="31" t="s">
        <v>191</v>
      </c>
      <c r="C210" s="33" t="s">
        <v>32</v>
      </c>
      <c r="D210" s="28"/>
    </row>
    <row r="211" spans="1:4" s="22" customFormat="1" ht="20.25" customHeight="1" x14ac:dyDescent="0.2">
      <c r="A211" s="45" t="s">
        <v>131</v>
      </c>
      <c r="B211" s="31" t="s">
        <v>92</v>
      </c>
      <c r="C211" s="33" t="s">
        <v>32</v>
      </c>
      <c r="D211" s="28"/>
    </row>
    <row r="212" spans="1:4" s="22" customFormat="1" ht="35.1" customHeight="1" x14ac:dyDescent="0.2">
      <c r="A212" s="45" t="s">
        <v>134</v>
      </c>
      <c r="B212" s="31" t="s">
        <v>93</v>
      </c>
      <c r="C212" s="33" t="s">
        <v>32</v>
      </c>
      <c r="D212" s="28"/>
    </row>
    <row r="213" spans="1:4" ht="18.75" customHeight="1" x14ac:dyDescent="0.2">
      <c r="A213" s="45" t="s">
        <v>130</v>
      </c>
      <c r="B213" s="31" t="s">
        <v>285</v>
      </c>
      <c r="C213" s="33" t="s">
        <v>32</v>
      </c>
      <c r="D213" s="28"/>
    </row>
    <row r="214" spans="1:4" ht="31.5" x14ac:dyDescent="0.2">
      <c r="A214" s="45" t="s">
        <v>134</v>
      </c>
      <c r="B214" s="31" t="s">
        <v>94</v>
      </c>
      <c r="C214" s="33" t="s">
        <v>32</v>
      </c>
      <c r="D214" s="28"/>
    </row>
    <row r="215" spans="1:4" ht="31.5" x14ac:dyDescent="0.2">
      <c r="A215" s="45" t="s">
        <v>112</v>
      </c>
      <c r="B215" s="31" t="s">
        <v>192</v>
      </c>
      <c r="C215" s="33" t="s">
        <v>161</v>
      </c>
      <c r="D215" s="28"/>
    </row>
  </sheetData>
  <autoFilter ref="A10:D215"/>
  <mergeCells count="28">
    <mergeCell ref="A8:D8"/>
    <mergeCell ref="A7:D7"/>
    <mergeCell ref="C2:D2"/>
    <mergeCell ref="C3:D3"/>
    <mergeCell ref="C4:D4"/>
    <mergeCell ref="A6:D6"/>
    <mergeCell ref="A146:D146"/>
    <mergeCell ref="A141:A145"/>
    <mergeCell ref="A139:A140"/>
    <mergeCell ref="A25:D25"/>
    <mergeCell ref="A36:A49"/>
    <mergeCell ref="A96:A98"/>
    <mergeCell ref="A51:D51"/>
    <mergeCell ref="A35:D35"/>
    <mergeCell ref="A192:D192"/>
    <mergeCell ref="A180:D180"/>
    <mergeCell ref="A176:D176"/>
    <mergeCell ref="A158:D158"/>
    <mergeCell ref="A157:D157"/>
    <mergeCell ref="A9:D9"/>
    <mergeCell ref="A21:D21"/>
    <mergeCell ref="A11:D11"/>
    <mergeCell ref="A134:D134"/>
    <mergeCell ref="A120:D120"/>
    <mergeCell ref="A115:D115"/>
    <mergeCell ref="A85:D85"/>
    <mergeCell ref="A55:D55"/>
    <mergeCell ref="A62:A80"/>
  </mergeCells>
  <phoneticPr fontId="0" type="noConversion"/>
  <pageMargins left="0.6692913385826772" right="0.39370078740157483" top="0.51181102362204722" bottom="0.31496062992125984" header="0.19685039370078741" footer="0.23622047244094491"/>
  <pageSetup paperSize="9" scale="76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T73"/>
  <sheetViews>
    <sheetView topLeftCell="H32" zoomScale="75" workbookViewId="0">
      <selection activeCell="S37" sqref="S37:T37"/>
    </sheetView>
  </sheetViews>
  <sheetFormatPr defaultColWidth="9.140625" defaultRowHeight="14.25" x14ac:dyDescent="0.2"/>
  <cols>
    <col min="1" max="1" width="1.5703125" style="2" customWidth="1"/>
    <col min="2" max="2" width="33.85546875" style="2" customWidth="1"/>
    <col min="3" max="4" width="5.7109375" style="2" customWidth="1"/>
    <col min="5" max="5" width="5.85546875" style="2" customWidth="1"/>
    <col min="6" max="6" width="6.85546875" style="2" customWidth="1"/>
    <col min="7" max="7" width="7.5703125" style="2" customWidth="1"/>
    <col min="8" max="10" width="6.5703125" style="2" customWidth="1"/>
    <col min="11" max="11" width="7.28515625" style="2" customWidth="1"/>
    <col min="12" max="12" width="7.5703125" style="2" customWidth="1"/>
    <col min="13" max="13" width="7.7109375" style="2" customWidth="1"/>
    <col min="14" max="14" width="7.5703125" style="2" customWidth="1"/>
    <col min="15" max="15" width="9" style="2" customWidth="1"/>
    <col min="16" max="16" width="9.140625" style="2"/>
    <col min="17" max="17" width="10.140625" style="2" customWidth="1"/>
    <col min="18" max="18" width="10.5703125" style="2" customWidth="1"/>
    <col min="19" max="16384" width="9.140625" style="2"/>
  </cols>
  <sheetData>
    <row r="1" spans="1:20" ht="15" x14ac:dyDescent="0.25">
      <c r="A1" s="1"/>
      <c r="B1" s="1" t="s">
        <v>34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s="18" customFormat="1" ht="15" x14ac:dyDescent="0.25">
      <c r="B2" s="18" t="s">
        <v>26</v>
      </c>
      <c r="G2" s="3"/>
      <c r="H2" s="3"/>
      <c r="I2" s="3"/>
      <c r="J2" s="3"/>
      <c r="K2" s="3"/>
    </row>
    <row r="3" spans="1:20" s="18" customFormat="1" ht="15" x14ac:dyDescent="0.25">
      <c r="B3" s="18" t="s">
        <v>23</v>
      </c>
      <c r="G3" s="2"/>
      <c r="H3" s="2"/>
      <c r="I3" s="2"/>
      <c r="J3" s="2"/>
      <c r="K3" s="2"/>
    </row>
    <row r="4" spans="1:20" x14ac:dyDescent="0.2">
      <c r="A4" s="4"/>
      <c r="B4" s="4" t="s">
        <v>35</v>
      </c>
      <c r="C4" s="5" t="s">
        <v>36</v>
      </c>
      <c r="D4" s="6"/>
      <c r="E4" s="7"/>
      <c r="F4" s="5" t="s">
        <v>37</v>
      </c>
      <c r="G4" s="8"/>
      <c r="H4" s="4" t="s">
        <v>19</v>
      </c>
      <c r="I4" s="4" t="s">
        <v>38</v>
      </c>
      <c r="J4" s="4" t="s">
        <v>20</v>
      </c>
      <c r="K4" s="4" t="s">
        <v>39</v>
      </c>
      <c r="L4" s="4" t="s">
        <v>40</v>
      </c>
      <c r="M4" s="5" t="s">
        <v>41</v>
      </c>
      <c r="N4" s="6"/>
      <c r="O4" s="7"/>
      <c r="P4" s="4" t="s">
        <v>42</v>
      </c>
      <c r="Q4" s="4" t="s">
        <v>43</v>
      </c>
      <c r="R4" s="4" t="s">
        <v>44</v>
      </c>
    </row>
    <row r="5" spans="1:20" x14ac:dyDescent="0.2">
      <c r="A5" s="9"/>
      <c r="B5" s="9"/>
      <c r="C5" s="10" t="s">
        <v>45</v>
      </c>
      <c r="D5" s="10" t="s">
        <v>46</v>
      </c>
      <c r="E5" s="10" t="s">
        <v>47</v>
      </c>
      <c r="F5" s="10" t="s">
        <v>48</v>
      </c>
      <c r="G5" s="11" t="s">
        <v>49</v>
      </c>
      <c r="H5" s="9" t="s">
        <v>21</v>
      </c>
      <c r="I5" s="9" t="s">
        <v>50</v>
      </c>
      <c r="J5" s="9" t="s">
        <v>12</v>
      </c>
      <c r="K5" s="9" t="s">
        <v>13</v>
      </c>
      <c r="L5" s="9"/>
      <c r="M5" s="9" t="s">
        <v>14</v>
      </c>
      <c r="N5" s="10" t="s">
        <v>15</v>
      </c>
      <c r="O5" s="10" t="s">
        <v>16</v>
      </c>
      <c r="P5" s="9" t="s">
        <v>17</v>
      </c>
      <c r="Q5" s="9" t="s">
        <v>18</v>
      </c>
      <c r="R5" s="9"/>
    </row>
    <row r="6" spans="1:20" s="3" customFormat="1" ht="15" x14ac:dyDescent="0.25">
      <c r="A6" s="12"/>
      <c r="B6" s="13" t="s">
        <v>27</v>
      </c>
      <c r="C6" s="13">
        <v>0.19</v>
      </c>
      <c r="D6" s="13">
        <v>0.11</v>
      </c>
      <c r="E6" s="13">
        <v>7.0000000000000007E-2</v>
      </c>
      <c r="F6" s="13"/>
      <c r="G6" s="13"/>
      <c r="H6" s="13">
        <v>43.6</v>
      </c>
      <c r="I6" s="13">
        <v>100</v>
      </c>
      <c r="J6" s="13">
        <v>38.5</v>
      </c>
      <c r="K6" s="13"/>
      <c r="L6" s="13"/>
      <c r="M6" s="13"/>
      <c r="N6" s="13"/>
      <c r="O6" s="13"/>
      <c r="P6" s="13"/>
      <c r="Q6" s="13"/>
      <c r="R6" s="13"/>
    </row>
    <row r="7" spans="1:20" s="3" customFormat="1" ht="15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20" x14ac:dyDescent="0.2">
      <c r="A8" s="9">
        <v>1</v>
      </c>
      <c r="B8" s="10" t="s">
        <v>28</v>
      </c>
      <c r="C8" s="10">
        <v>10</v>
      </c>
      <c r="D8" s="10">
        <v>10</v>
      </c>
      <c r="E8" s="10">
        <f>C8/3</f>
        <v>3.3333333333333335</v>
      </c>
      <c r="F8" s="14">
        <f>C9+D9+E9</f>
        <v>3.2333333333333334</v>
      </c>
      <c r="G8" s="14">
        <f>F8*38.5/100</f>
        <v>1.2448333333333332</v>
      </c>
      <c r="H8" s="14">
        <f>F8*H6/100</f>
        <v>1.4097333333333333</v>
      </c>
      <c r="I8" s="14">
        <f>F8*I6/100</f>
        <v>3.2333333333333329</v>
      </c>
      <c r="J8" s="14">
        <f>F8*J6/100</f>
        <v>1.2448333333333332</v>
      </c>
      <c r="K8" s="14">
        <f>F8+H8+I8+G8+J8</f>
        <v>10.366066666666665</v>
      </c>
      <c r="L8" s="14">
        <f>K8*29.69/100</f>
        <v>3.0776851933333331</v>
      </c>
      <c r="M8" s="14">
        <f>K8*1.5/100</f>
        <v>0.15549099999999996</v>
      </c>
      <c r="N8" s="14">
        <f>(K8+L8+M8+O8)*1.8/100</f>
        <v>0.24723423519479998</v>
      </c>
      <c r="O8" s="14">
        <f>(K8+L8+M8)*1/100</f>
        <v>0.13599242859999999</v>
      </c>
      <c r="P8" s="14">
        <f>K8+L8+M8+N8+O8</f>
        <v>13.982469523794798</v>
      </c>
      <c r="Q8" s="14">
        <f>P8*3/100</f>
        <v>0.41947408571384392</v>
      </c>
      <c r="R8" s="14">
        <f>P8+Q8</f>
        <v>14.401943609508642</v>
      </c>
      <c r="S8" s="15">
        <v>14.4</v>
      </c>
      <c r="T8" s="2">
        <f>R8/S8*100</f>
        <v>100.01349728825446</v>
      </c>
    </row>
    <row r="9" spans="1:20" x14ac:dyDescent="0.2">
      <c r="A9" s="9"/>
      <c r="B9" s="10" t="s">
        <v>29</v>
      </c>
      <c r="C9" s="10">
        <f>C8*C6</f>
        <v>1.9</v>
      </c>
      <c r="D9" s="10">
        <f>D8*D6</f>
        <v>1.1000000000000001</v>
      </c>
      <c r="E9" s="10">
        <f>E8*E6</f>
        <v>0.23333333333333336</v>
      </c>
      <c r="F9" s="14"/>
      <c r="G9" s="14"/>
      <c r="H9" s="14"/>
      <c r="I9" s="14"/>
      <c r="J9" s="14"/>
      <c r="K9" s="14"/>
      <c r="L9" s="14"/>
      <c r="M9" s="14"/>
      <c r="N9" s="16"/>
      <c r="O9" s="14"/>
      <c r="P9" s="14"/>
      <c r="Q9" s="14"/>
      <c r="R9" s="17"/>
      <c r="T9" s="2" t="e">
        <f>R9/S9*100</f>
        <v>#DIV/0!</v>
      </c>
    </row>
    <row r="10" spans="1:20" x14ac:dyDescent="0.2">
      <c r="A10" s="9">
        <v>4</v>
      </c>
      <c r="B10" s="10" t="s">
        <v>28</v>
      </c>
      <c r="C10" s="10">
        <v>10</v>
      </c>
      <c r="D10" s="10">
        <v>10</v>
      </c>
      <c r="E10" s="10">
        <f>C10/3</f>
        <v>3.3333333333333335</v>
      </c>
      <c r="F10" s="14">
        <f>C11+D11+E11</f>
        <v>3.2333333333333334</v>
      </c>
      <c r="G10" s="14">
        <f>F10*38.5/100</f>
        <v>1.2448333333333332</v>
      </c>
      <c r="H10" s="14">
        <f>F10*H6/100</f>
        <v>1.4097333333333333</v>
      </c>
      <c r="I10" s="17">
        <f>F10*I6/100</f>
        <v>3.2333333333333329</v>
      </c>
      <c r="J10" s="14">
        <f>F10*J6/100</f>
        <v>1.2448333333333332</v>
      </c>
      <c r="K10" s="14">
        <f>F10+H10+I10+G10+J10</f>
        <v>10.366066666666665</v>
      </c>
      <c r="L10" s="14">
        <f>K10*29.69/100</f>
        <v>3.0776851933333331</v>
      </c>
      <c r="M10" s="14">
        <f>K10*1.5/100</f>
        <v>0.15549099999999996</v>
      </c>
      <c r="N10" s="14">
        <f>(K10+L10+M10+O10)*1.8/100</f>
        <v>0.24723423519479998</v>
      </c>
      <c r="O10" s="14">
        <f>(K10+L10+M10)*1/100</f>
        <v>0.13599242859999999</v>
      </c>
      <c r="P10" s="14">
        <f>K10+L10+M10+N10+O10</f>
        <v>13.982469523794798</v>
      </c>
      <c r="Q10" s="14">
        <f>P10*3/100</f>
        <v>0.41947408571384392</v>
      </c>
      <c r="R10" s="14">
        <f>P10+Q10</f>
        <v>14.401943609508642</v>
      </c>
      <c r="S10" s="2">
        <v>15.5</v>
      </c>
      <c r="T10" s="2">
        <f t="shared" ref="T10:T16" si="0">R10/S10*100</f>
        <v>92.915765222636409</v>
      </c>
    </row>
    <row r="11" spans="1:20" x14ac:dyDescent="0.2">
      <c r="A11" s="9"/>
      <c r="B11" s="10" t="s">
        <v>2</v>
      </c>
      <c r="C11" s="10">
        <f>C10*C6</f>
        <v>1.9</v>
      </c>
      <c r="D11" s="10">
        <f>D10*D6</f>
        <v>1.1000000000000001</v>
      </c>
      <c r="E11" s="10">
        <f>E10*E6</f>
        <v>0.23333333333333336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T11" s="2" t="e">
        <f t="shared" si="0"/>
        <v>#DIV/0!</v>
      </c>
    </row>
    <row r="12" spans="1:20" x14ac:dyDescent="0.2">
      <c r="A12" s="9">
        <v>1</v>
      </c>
      <c r="B12" s="10" t="s">
        <v>3</v>
      </c>
      <c r="C12" s="10">
        <v>10</v>
      </c>
      <c r="D12" s="10">
        <v>10</v>
      </c>
      <c r="E12" s="10">
        <f>C12/3</f>
        <v>3.3333333333333335</v>
      </c>
      <c r="F12" s="14">
        <f>C13+D13+E13</f>
        <v>3.2333333333333334</v>
      </c>
      <c r="G12" s="14">
        <f t="shared" ref="G12:G26" si="1">F12*38.5/100</f>
        <v>1.2448333333333332</v>
      </c>
      <c r="H12" s="14">
        <f>F12*H6/100</f>
        <v>1.4097333333333333</v>
      </c>
      <c r="I12" s="14">
        <f>F12*I6/100</f>
        <v>3.2333333333333329</v>
      </c>
      <c r="J12" s="14">
        <f>F12*J6/100</f>
        <v>1.2448333333333332</v>
      </c>
      <c r="K12" s="14">
        <f t="shared" ref="K12:K26" si="2">F12+H12+I12+G12+J12</f>
        <v>10.366066666666665</v>
      </c>
      <c r="L12" s="14">
        <f>K12*29.69/100</f>
        <v>3.0776851933333331</v>
      </c>
      <c r="M12" s="14">
        <f>K12*1.5/100</f>
        <v>0.15549099999999996</v>
      </c>
      <c r="N12" s="14">
        <f>(K12+L12+M12+O12)*1.8/100</f>
        <v>0.24723423519479998</v>
      </c>
      <c r="O12" s="14">
        <f>(K12+L12+M12)*1/100</f>
        <v>0.13599242859999999</v>
      </c>
      <c r="P12" s="14">
        <f>K12+L12+M12+N12+O12</f>
        <v>13.982469523794798</v>
      </c>
      <c r="Q12" s="14">
        <f>P12*3/100</f>
        <v>0.41947408571384392</v>
      </c>
      <c r="R12" s="14">
        <f>P12+Q12</f>
        <v>14.401943609508642</v>
      </c>
      <c r="S12" s="15">
        <v>16.5</v>
      </c>
      <c r="T12" s="2">
        <f t="shared" si="0"/>
        <v>87.284506724294801</v>
      </c>
    </row>
    <row r="13" spans="1:20" x14ac:dyDescent="0.2">
      <c r="A13" s="9"/>
      <c r="B13" s="10" t="s">
        <v>4</v>
      </c>
      <c r="C13" s="10">
        <f>C12*C6</f>
        <v>1.9</v>
      </c>
      <c r="D13" s="10">
        <f>D12*D6</f>
        <v>1.1000000000000001</v>
      </c>
      <c r="E13" s="10">
        <f>E12*E6</f>
        <v>0.23333333333333336</v>
      </c>
      <c r="F13" s="14"/>
      <c r="G13" s="14"/>
      <c r="H13" s="14"/>
      <c r="I13" s="14"/>
      <c r="J13" s="14"/>
      <c r="K13" s="14"/>
      <c r="L13" s="14"/>
      <c r="M13" s="14"/>
      <c r="N13" s="16"/>
      <c r="O13" s="14"/>
      <c r="P13" s="14"/>
      <c r="Q13" s="14"/>
      <c r="R13" s="17"/>
      <c r="T13" s="2" t="e">
        <f t="shared" si="0"/>
        <v>#DIV/0!</v>
      </c>
    </row>
    <row r="14" spans="1:20" x14ac:dyDescent="0.2">
      <c r="A14" s="9">
        <v>1</v>
      </c>
      <c r="B14" s="10" t="s">
        <v>3</v>
      </c>
      <c r="C14" s="10">
        <v>15</v>
      </c>
      <c r="D14" s="10">
        <v>15</v>
      </c>
      <c r="E14" s="10">
        <f>C14/3</f>
        <v>5</v>
      </c>
      <c r="F14" s="14">
        <f>C15+D15+E15</f>
        <v>4.8499999999999996</v>
      </c>
      <c r="G14" s="14">
        <f t="shared" si="1"/>
        <v>1.8672499999999999</v>
      </c>
      <c r="H14" s="14">
        <f>F14*H6/100</f>
        <v>2.1145999999999998</v>
      </c>
      <c r="I14" s="17">
        <f>F14*I6/100</f>
        <v>4.8499999999999996</v>
      </c>
      <c r="J14" s="14">
        <f>F14*J6/100</f>
        <v>1.8672499999999999</v>
      </c>
      <c r="K14" s="14">
        <f t="shared" si="2"/>
        <v>15.549099999999999</v>
      </c>
      <c r="L14" s="14">
        <f>K14*29.08/100</f>
        <v>4.5216782799999997</v>
      </c>
      <c r="M14" s="14">
        <f>K14*1.5/100</f>
        <v>0.23323650000000001</v>
      </c>
      <c r="N14" s="14">
        <f>(K14+L14+M14+O14)*1.8/100</f>
        <v>0.36912698870039995</v>
      </c>
      <c r="O14" s="14">
        <f>(K14+L14+M14)*1/100</f>
        <v>0.20304014779999999</v>
      </c>
      <c r="P14" s="14">
        <f>K14+L14+M14+N14+O14</f>
        <v>20.8761819165004</v>
      </c>
      <c r="Q14" s="14">
        <f>P14*3/100</f>
        <v>0.62628545749501197</v>
      </c>
      <c r="R14" s="14">
        <f>P14+Q14</f>
        <v>21.502467373995412</v>
      </c>
      <c r="S14" s="15">
        <v>19.600000000000001</v>
      </c>
      <c r="T14" s="2">
        <f t="shared" si="0"/>
        <v>109.70646619385414</v>
      </c>
    </row>
    <row r="15" spans="1:20" x14ac:dyDescent="0.2">
      <c r="A15" s="9"/>
      <c r="B15" s="10" t="s">
        <v>5</v>
      </c>
      <c r="C15" s="10">
        <f>C14*C6</f>
        <v>2.85</v>
      </c>
      <c r="D15" s="10">
        <f>D14*D6</f>
        <v>1.65</v>
      </c>
      <c r="E15" s="10">
        <f>E14*E6</f>
        <v>0.35000000000000003</v>
      </c>
      <c r="F15" s="14"/>
      <c r="G15" s="14"/>
      <c r="H15" s="14"/>
      <c r="I15" s="14"/>
      <c r="J15" s="14"/>
      <c r="K15" s="14"/>
      <c r="L15" s="14"/>
      <c r="M15" s="14"/>
      <c r="N15" s="16"/>
      <c r="O15" s="14"/>
      <c r="P15" s="14"/>
      <c r="Q15" s="14"/>
      <c r="R15" s="17"/>
      <c r="T15" s="2" t="e">
        <f t="shared" si="0"/>
        <v>#DIV/0!</v>
      </c>
    </row>
    <row r="16" spans="1:20" x14ac:dyDescent="0.2">
      <c r="A16" s="9">
        <v>8</v>
      </c>
      <c r="B16" s="10" t="s">
        <v>3</v>
      </c>
      <c r="C16" s="10">
        <v>20</v>
      </c>
      <c r="D16" s="10">
        <v>20</v>
      </c>
      <c r="E16" s="10">
        <f>C16/3</f>
        <v>6.666666666666667</v>
      </c>
      <c r="F16" s="14">
        <f>C17+D17+E17</f>
        <v>6.4666666666666668</v>
      </c>
      <c r="G16" s="14">
        <f t="shared" si="1"/>
        <v>2.4896666666666665</v>
      </c>
      <c r="H16" s="14">
        <f>F16*H6/100</f>
        <v>2.8194666666666666</v>
      </c>
      <c r="I16" s="17">
        <f>F16*I6/100</f>
        <v>6.4666666666666659</v>
      </c>
      <c r="J16" s="14">
        <f>F16*J6/100</f>
        <v>2.4896666666666665</v>
      </c>
      <c r="K16" s="14">
        <f t="shared" si="2"/>
        <v>20.73213333333333</v>
      </c>
      <c r="L16" s="14">
        <f>K16*10.08/100</f>
        <v>2.0897990399999999</v>
      </c>
      <c r="M16" s="14">
        <f>K16*1.5/100</f>
        <v>0.31098199999999993</v>
      </c>
      <c r="N16" s="14">
        <f>(K16+L16+M16+O16)*1.8/100</f>
        <v>0.42055638330719991</v>
      </c>
      <c r="O16" s="14">
        <f>(K16+L16+M16)*1/100</f>
        <v>0.23132914373333327</v>
      </c>
      <c r="P16" s="14">
        <f>K16+L16+M16+N16+O16</f>
        <v>23.784799900373862</v>
      </c>
      <c r="Q16" s="14">
        <f>P16*3/100</f>
        <v>0.71354399701121596</v>
      </c>
      <c r="R16" s="14">
        <f>P16+Q16</f>
        <v>24.498343897385077</v>
      </c>
      <c r="S16" s="2">
        <v>18.5</v>
      </c>
      <c r="T16" s="2">
        <f t="shared" si="0"/>
        <v>132.42348052640583</v>
      </c>
    </row>
    <row r="17" spans="1:20" x14ac:dyDescent="0.2">
      <c r="A17" s="9"/>
      <c r="B17" s="10" t="s">
        <v>6</v>
      </c>
      <c r="C17" s="10">
        <f>C16*C6</f>
        <v>3.8</v>
      </c>
      <c r="D17" s="10">
        <f>D16*D6</f>
        <v>2.2000000000000002</v>
      </c>
      <c r="E17" s="10">
        <f>E16*E6</f>
        <v>0.46666666666666673</v>
      </c>
      <c r="F17" s="10"/>
      <c r="G17" s="14"/>
      <c r="H17" s="14"/>
      <c r="I17" s="14"/>
      <c r="J17" s="14"/>
      <c r="K17" s="14"/>
      <c r="L17" s="10"/>
      <c r="M17" s="14"/>
      <c r="N17" s="16"/>
      <c r="O17" s="14"/>
      <c r="P17" s="14"/>
      <c r="Q17" s="14"/>
      <c r="R17" s="14"/>
    </row>
    <row r="18" spans="1:20" x14ac:dyDescent="0.2">
      <c r="A18" s="9">
        <v>9</v>
      </c>
      <c r="B18" s="10" t="s">
        <v>7</v>
      </c>
      <c r="C18" s="10">
        <f>10*10</f>
        <v>100</v>
      </c>
      <c r="D18" s="10">
        <v>0</v>
      </c>
      <c r="E18" s="10">
        <f>C18/3</f>
        <v>33.333333333333336</v>
      </c>
      <c r="F18" s="14">
        <f>C19+D19+E19</f>
        <v>21.333333333333336</v>
      </c>
      <c r="G18" s="14">
        <f t="shared" si="1"/>
        <v>8.2133333333333329</v>
      </c>
      <c r="H18" s="14">
        <v>0</v>
      </c>
      <c r="I18" s="17">
        <f>F18*I6/100</f>
        <v>21.333333333333336</v>
      </c>
      <c r="J18" s="14">
        <f>F18*J6/100</f>
        <v>8.2133333333333329</v>
      </c>
      <c r="K18" s="14">
        <f t="shared" si="2"/>
        <v>59.093333333333334</v>
      </c>
      <c r="L18" s="14">
        <f>K18*50.3/100</f>
        <v>29.723946666666667</v>
      </c>
      <c r="M18" s="14">
        <f>K18*1.5/100</f>
        <v>0.88639999999999997</v>
      </c>
      <c r="N18" s="14">
        <f t="shared" ref="N18:N34" si="3">(K18+L18+M18+O18)*1.8/100</f>
        <v>1.6308129023999998</v>
      </c>
      <c r="O18" s="14">
        <f t="shared" ref="O18:O34" si="4">(K18+L18+M18)*1/100</f>
        <v>0.89703679999999997</v>
      </c>
      <c r="P18" s="14">
        <f>K18+L18+M18+N18+O18</f>
        <v>92.231529702399982</v>
      </c>
      <c r="Q18" s="14">
        <f>P18*3/100</f>
        <v>2.7669458910719995</v>
      </c>
      <c r="R18" s="14">
        <f>P18+Q18</f>
        <v>94.99847559347198</v>
      </c>
      <c r="S18" s="2">
        <v>12.4</v>
      </c>
      <c r="T18" s="2">
        <f>R18/S18*100</f>
        <v>766.1167386570321</v>
      </c>
    </row>
    <row r="19" spans="1:20" x14ac:dyDescent="0.2">
      <c r="A19" s="9"/>
      <c r="B19" s="10" t="s">
        <v>8</v>
      </c>
      <c r="C19" s="10">
        <f>C18*C6</f>
        <v>19</v>
      </c>
      <c r="D19" s="10">
        <f>D18*D6</f>
        <v>0</v>
      </c>
      <c r="E19" s="10">
        <f>E18*E6</f>
        <v>2.3333333333333339</v>
      </c>
      <c r="F19" s="10"/>
      <c r="G19" s="10"/>
      <c r="H19" s="10"/>
      <c r="I19" s="10"/>
      <c r="J19" s="10"/>
      <c r="K19" s="10"/>
      <c r="L19" s="10"/>
      <c r="M19" s="14"/>
      <c r="N19" s="16"/>
      <c r="O19" s="14"/>
      <c r="P19" s="14"/>
      <c r="Q19" s="14"/>
      <c r="R19" s="14"/>
      <c r="T19" s="2" t="e">
        <f t="shared" ref="T19:T34" si="5">R19/S19*100</f>
        <v>#DIV/0!</v>
      </c>
    </row>
    <row r="20" spans="1:20" x14ac:dyDescent="0.2">
      <c r="A20" s="9">
        <v>9</v>
      </c>
      <c r="B20" s="10" t="s">
        <v>9</v>
      </c>
      <c r="C20" s="10">
        <v>10</v>
      </c>
      <c r="D20" s="10">
        <v>0</v>
      </c>
      <c r="E20" s="10">
        <f>C20/3</f>
        <v>3.3333333333333335</v>
      </c>
      <c r="F20" s="14">
        <f>C21+D21+E21</f>
        <v>2.1333333333333333</v>
      </c>
      <c r="G20" s="14">
        <f t="shared" si="1"/>
        <v>0.82133333333333325</v>
      </c>
      <c r="H20" s="14">
        <v>0</v>
      </c>
      <c r="I20" s="17">
        <f>F20*I6/100</f>
        <v>2.1333333333333333</v>
      </c>
      <c r="J20" s="14">
        <f>F20*J6/100</f>
        <v>0.82133333333333325</v>
      </c>
      <c r="K20" s="14">
        <f t="shared" si="2"/>
        <v>5.9093333333333335</v>
      </c>
      <c r="L20" s="14">
        <f>K20*26.35/100</f>
        <v>1.5571093333333335</v>
      </c>
      <c r="M20" s="14">
        <f>K20*1.5/100</f>
        <v>8.864000000000001E-2</v>
      </c>
      <c r="N20" s="14">
        <f t="shared" si="3"/>
        <v>0.13735140288</v>
      </c>
      <c r="O20" s="14">
        <f t="shared" si="4"/>
        <v>7.5550826666666668E-2</v>
      </c>
      <c r="P20" s="14">
        <f>K20+L20+M20+N20+O20</f>
        <v>7.767984896213334</v>
      </c>
      <c r="Q20" s="14">
        <f>P20*3/100</f>
        <v>0.23303954688640002</v>
      </c>
      <c r="R20" s="14">
        <f>P20+Q20</f>
        <v>8.0010244430997339</v>
      </c>
      <c r="S20" s="2">
        <v>13.4</v>
      </c>
      <c r="T20" s="2">
        <f t="shared" si="5"/>
        <v>59.709137635072636</v>
      </c>
    </row>
    <row r="21" spans="1:20" x14ac:dyDescent="0.2">
      <c r="A21" s="9"/>
      <c r="B21" s="10" t="s">
        <v>10</v>
      </c>
      <c r="C21" s="10">
        <f>C20*C6</f>
        <v>1.9</v>
      </c>
      <c r="D21" s="10">
        <f>D20*D6</f>
        <v>0</v>
      </c>
      <c r="E21" s="10">
        <f>E20*E6</f>
        <v>0.23333333333333336</v>
      </c>
      <c r="F21" s="10"/>
      <c r="G21" s="10"/>
      <c r="H21" s="10"/>
      <c r="I21" s="10"/>
      <c r="J21" s="10"/>
      <c r="K21" s="10"/>
      <c r="L21" s="10"/>
      <c r="M21" s="14"/>
      <c r="N21" s="16"/>
      <c r="O21" s="14"/>
      <c r="P21" s="14"/>
      <c r="Q21" s="14"/>
      <c r="R21" s="14"/>
      <c r="T21" s="2" t="e">
        <f t="shared" si="5"/>
        <v>#DIV/0!</v>
      </c>
    </row>
    <row r="22" spans="1:20" x14ac:dyDescent="0.2">
      <c r="A22" s="9">
        <v>9</v>
      </c>
      <c r="B22" s="10" t="s">
        <v>51</v>
      </c>
      <c r="C22" s="10">
        <v>30</v>
      </c>
      <c r="D22" s="10">
        <v>0</v>
      </c>
      <c r="E22" s="10">
        <f>C22/3</f>
        <v>10</v>
      </c>
      <c r="F22" s="14">
        <f>C23+D23+E23</f>
        <v>6.4</v>
      </c>
      <c r="G22" s="14">
        <f t="shared" si="1"/>
        <v>2.464</v>
      </c>
      <c r="H22" s="14">
        <f>F22*H6/100</f>
        <v>2.7904</v>
      </c>
      <c r="I22" s="17">
        <f>F22*I6/100</f>
        <v>6.4</v>
      </c>
      <c r="J22" s="14">
        <f>F22*J6/100</f>
        <v>2.464</v>
      </c>
      <c r="K22" s="14">
        <f t="shared" si="2"/>
        <v>20.5184</v>
      </c>
      <c r="L22" s="14">
        <f>K22*29.65/100</f>
        <v>6.0837055999999992</v>
      </c>
      <c r="M22" s="14">
        <f t="shared" ref="M22:M34" si="6">K22*1.5/100</f>
        <v>0.30777599999999999</v>
      </c>
      <c r="N22" s="14">
        <f t="shared" si="3"/>
        <v>0.48922164748800001</v>
      </c>
      <c r="O22" s="14">
        <f t="shared" si="4"/>
        <v>0.26909881599999996</v>
      </c>
      <c r="P22" s="14">
        <f t="shared" ref="P22:P34" si="7">K22+L22+M22+N22+O22</f>
        <v>27.668202063488</v>
      </c>
      <c r="Q22" s="14">
        <f>P22*3/100</f>
        <v>0.83004606190464003</v>
      </c>
      <c r="R22" s="14">
        <f t="shared" ref="R22:R34" si="8">P22+Q22</f>
        <v>28.498248125392639</v>
      </c>
      <c r="S22" s="2">
        <v>25.8</v>
      </c>
      <c r="T22" s="2">
        <f t="shared" si="5"/>
        <v>110.45832606741332</v>
      </c>
    </row>
    <row r="23" spans="1:20" x14ac:dyDescent="0.2">
      <c r="A23" s="9"/>
      <c r="B23" s="10" t="s">
        <v>52</v>
      </c>
      <c r="C23" s="10">
        <f>C22*C6</f>
        <v>5.7</v>
      </c>
      <c r="D23" s="10">
        <f>D22*D6</f>
        <v>0</v>
      </c>
      <c r="E23" s="10">
        <f>E22*E6</f>
        <v>0.70000000000000007</v>
      </c>
      <c r="F23" s="10"/>
      <c r="G23" s="10"/>
      <c r="H23" s="10"/>
      <c r="I23" s="10"/>
      <c r="J23" s="10"/>
      <c r="K23" s="10"/>
      <c r="L23" s="10"/>
      <c r="M23" s="14"/>
      <c r="N23" s="14"/>
      <c r="O23" s="14"/>
      <c r="P23" s="14"/>
      <c r="Q23" s="14"/>
      <c r="R23" s="14"/>
      <c r="T23" s="2" t="e">
        <f t="shared" si="5"/>
        <v>#DIV/0!</v>
      </c>
    </row>
    <row r="24" spans="1:20" x14ac:dyDescent="0.2">
      <c r="A24" s="9">
        <v>9</v>
      </c>
      <c r="B24" s="10" t="s">
        <v>53</v>
      </c>
      <c r="C24" s="10">
        <v>20</v>
      </c>
      <c r="D24" s="10">
        <v>20</v>
      </c>
      <c r="E24" s="10">
        <f>C24/3</f>
        <v>6.666666666666667</v>
      </c>
      <c r="F24" s="14">
        <f>C25+D25+E25</f>
        <v>6.4666666666666668</v>
      </c>
      <c r="G24" s="14">
        <f t="shared" si="1"/>
        <v>2.4896666666666665</v>
      </c>
      <c r="H24" s="14">
        <f>F24*H6/100</f>
        <v>2.8194666666666666</v>
      </c>
      <c r="I24" s="17">
        <f>F24*I6/100</f>
        <v>6.4666666666666659</v>
      </c>
      <c r="J24" s="14">
        <f>F24*J6/100</f>
        <v>2.4896666666666665</v>
      </c>
      <c r="K24" s="14">
        <f t="shared" si="2"/>
        <v>20.73213333333333</v>
      </c>
      <c r="L24" s="14">
        <f>K24*21/100</f>
        <v>4.3537479999999995</v>
      </c>
      <c r="M24" s="14">
        <f t="shared" si="6"/>
        <v>0.31098199999999993</v>
      </c>
      <c r="N24" s="14">
        <f t="shared" si="3"/>
        <v>0.46171497539999989</v>
      </c>
      <c r="O24" s="14">
        <f t="shared" si="4"/>
        <v>0.2539686333333333</v>
      </c>
      <c r="P24" s="14">
        <f t="shared" si="7"/>
        <v>26.112546942066661</v>
      </c>
      <c r="Q24" s="14">
        <f>P24*3/100</f>
        <v>0.78337640826199983</v>
      </c>
      <c r="R24" s="14">
        <f t="shared" si="8"/>
        <v>26.895923350328662</v>
      </c>
      <c r="S24" s="2">
        <v>20.6</v>
      </c>
      <c r="T24" s="2">
        <f t="shared" si="5"/>
        <v>130.5627347103333</v>
      </c>
    </row>
    <row r="25" spans="1:20" x14ac:dyDescent="0.2">
      <c r="A25" s="9"/>
      <c r="B25" s="10" t="s">
        <v>54</v>
      </c>
      <c r="C25" s="10">
        <f>C24*C6</f>
        <v>3.8</v>
      </c>
      <c r="D25" s="10">
        <f>D24*D6</f>
        <v>2.2000000000000002</v>
      </c>
      <c r="E25" s="10">
        <f>E24*E6</f>
        <v>0.46666666666666673</v>
      </c>
      <c r="F25" s="10"/>
      <c r="G25" s="10"/>
      <c r="H25" s="10"/>
      <c r="I25" s="10"/>
      <c r="J25" s="10"/>
      <c r="K25" s="10"/>
      <c r="L25" s="14"/>
      <c r="M25" s="14"/>
      <c r="N25" s="14"/>
      <c r="O25" s="14"/>
      <c r="P25" s="14"/>
      <c r="Q25" s="14"/>
      <c r="R25" s="14"/>
      <c r="T25" s="2" t="e">
        <f t="shared" si="5"/>
        <v>#DIV/0!</v>
      </c>
    </row>
    <row r="26" spans="1:20" x14ac:dyDescent="0.2">
      <c r="A26" s="9">
        <v>9</v>
      </c>
      <c r="B26" s="10" t="s">
        <v>24</v>
      </c>
      <c r="C26" s="10">
        <v>40</v>
      </c>
      <c r="D26" s="10">
        <v>40</v>
      </c>
      <c r="E26" s="10">
        <f>C26/3</f>
        <v>13.333333333333334</v>
      </c>
      <c r="F26" s="14">
        <f>C27+D27+E27</f>
        <v>12.933333333333334</v>
      </c>
      <c r="G26" s="14">
        <f t="shared" si="1"/>
        <v>4.9793333333333329</v>
      </c>
      <c r="H26" s="14">
        <f>F26*H6/100</f>
        <v>5.6389333333333331</v>
      </c>
      <c r="I26" s="17">
        <f>F26*I6/100</f>
        <v>12.933333333333332</v>
      </c>
      <c r="J26" s="14">
        <f>F26*J6/100</f>
        <v>4.9793333333333329</v>
      </c>
      <c r="K26" s="14">
        <f t="shared" si="2"/>
        <v>41.46426666666666</v>
      </c>
      <c r="L26" s="14">
        <f>K26*29.67/100</f>
        <v>12.302447919999999</v>
      </c>
      <c r="M26" s="14">
        <f t="shared" si="6"/>
        <v>0.62196399999999985</v>
      </c>
      <c r="N26" s="14">
        <f t="shared" si="3"/>
        <v>0.98878617670559987</v>
      </c>
      <c r="O26" s="14">
        <f t="shared" si="4"/>
        <v>0.54388678586666661</v>
      </c>
      <c r="P26" s="14">
        <f t="shared" si="7"/>
        <v>55.921351549238928</v>
      </c>
      <c r="Q26" s="14">
        <f>P26*3/100</f>
        <v>1.677640546477168</v>
      </c>
      <c r="R26" s="14">
        <f t="shared" si="8"/>
        <v>57.598992095716099</v>
      </c>
      <c r="S26" s="2">
        <v>51.5</v>
      </c>
      <c r="T26" s="2">
        <f t="shared" si="5"/>
        <v>111.84270309847786</v>
      </c>
    </row>
    <row r="27" spans="1:20" x14ac:dyDescent="0.2">
      <c r="A27" s="9"/>
      <c r="B27" s="10" t="s">
        <v>55</v>
      </c>
      <c r="C27" s="10">
        <f>C26*C6</f>
        <v>7.6</v>
      </c>
      <c r="D27" s="10">
        <f>D26*D6</f>
        <v>4.4000000000000004</v>
      </c>
      <c r="E27" s="10">
        <f>E26*E6</f>
        <v>0.93333333333333346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4"/>
      <c r="T27" s="2" t="e">
        <f t="shared" si="5"/>
        <v>#DIV/0!</v>
      </c>
    </row>
    <row r="28" spans="1:20" x14ac:dyDescent="0.2">
      <c r="A28" s="9">
        <v>9</v>
      </c>
      <c r="B28" s="10" t="s">
        <v>56</v>
      </c>
      <c r="C28" s="10">
        <v>20</v>
      </c>
      <c r="D28" s="10">
        <v>20</v>
      </c>
      <c r="E28" s="10">
        <f>C28/3</f>
        <v>6.666666666666667</v>
      </c>
      <c r="F28" s="14">
        <f>C29+D29+E29</f>
        <v>6.4666666666666668</v>
      </c>
      <c r="G28" s="14">
        <f>F28*38.5/100</f>
        <v>2.4896666666666665</v>
      </c>
      <c r="H28" s="14">
        <f>F28*H6/100</f>
        <v>2.8194666666666666</v>
      </c>
      <c r="I28" s="17">
        <f>F28*I6/100</f>
        <v>6.4666666666666659</v>
      </c>
      <c r="J28" s="14">
        <f>F28*J6/100</f>
        <v>2.4896666666666665</v>
      </c>
      <c r="K28" s="14">
        <f>F28+H28+I28+G28+J28</f>
        <v>20.73213333333333</v>
      </c>
      <c r="L28" s="14">
        <f>K28*29.65/100</f>
        <v>6.1470775333333325</v>
      </c>
      <c r="M28" s="14">
        <f t="shared" si="6"/>
        <v>0.31098199999999993</v>
      </c>
      <c r="N28" s="14">
        <f t="shared" si="3"/>
        <v>0.49431770631599986</v>
      </c>
      <c r="O28" s="14">
        <f t="shared" si="4"/>
        <v>0.27190192866666663</v>
      </c>
      <c r="P28" s="14">
        <f t="shared" si="7"/>
        <v>27.956412501649325</v>
      </c>
      <c r="Q28" s="14">
        <f>P28*3/100</f>
        <v>0.8386923750494798</v>
      </c>
      <c r="R28" s="14">
        <f t="shared" si="8"/>
        <v>28.795104876698804</v>
      </c>
      <c r="S28" s="2">
        <v>43.4</v>
      </c>
      <c r="T28" s="2">
        <f t="shared" si="5"/>
        <v>66.348167918660835</v>
      </c>
    </row>
    <row r="29" spans="1:20" x14ac:dyDescent="0.2">
      <c r="A29" s="9"/>
      <c r="B29" s="10" t="s">
        <v>57</v>
      </c>
      <c r="C29" s="10">
        <f>C28*C6</f>
        <v>3.8</v>
      </c>
      <c r="D29" s="10">
        <f>D28*D6</f>
        <v>2.2000000000000002</v>
      </c>
      <c r="E29" s="10">
        <f>E28*E6</f>
        <v>0.46666666666666673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4"/>
      <c r="T29" s="2" t="e">
        <f t="shared" si="5"/>
        <v>#DIV/0!</v>
      </c>
    </row>
    <row r="30" spans="1:20" ht="13.5" customHeight="1" x14ac:dyDescent="0.2">
      <c r="A30" s="9">
        <v>9</v>
      </c>
      <c r="B30" s="10" t="s">
        <v>58</v>
      </c>
      <c r="C30" s="10">
        <v>30</v>
      </c>
      <c r="D30" s="10">
        <v>30</v>
      </c>
      <c r="E30" s="10">
        <f>C30/3</f>
        <v>10</v>
      </c>
      <c r="F30" s="14">
        <f>C31+D31+E31</f>
        <v>9.6999999999999993</v>
      </c>
      <c r="G30" s="14">
        <f>F30*38.5/100</f>
        <v>3.7344999999999997</v>
      </c>
      <c r="H30" s="14">
        <v>0</v>
      </c>
      <c r="I30" s="17">
        <f>F30*I6/100</f>
        <v>9.6999999999999993</v>
      </c>
      <c r="J30" s="14">
        <f>F30*J6/100</f>
        <v>3.7344999999999997</v>
      </c>
      <c r="K30" s="14">
        <f>F30+H30+I30+G30+J30</f>
        <v>26.869</v>
      </c>
      <c r="L30" s="14">
        <f>K30*28.52/100</f>
        <v>7.6630387999999989</v>
      </c>
      <c r="M30" s="14">
        <f t="shared" si="6"/>
        <v>0.40303499999999998</v>
      </c>
      <c r="N30" s="14">
        <f t="shared" si="3"/>
        <v>0.63511964168399992</v>
      </c>
      <c r="O30" s="14">
        <f t="shared" si="4"/>
        <v>0.34935073799999999</v>
      </c>
      <c r="P30" s="14">
        <f t="shared" si="7"/>
        <v>35.919544179683996</v>
      </c>
      <c r="Q30" s="14">
        <f>P30*3/100</f>
        <v>1.0775863253905198</v>
      </c>
      <c r="R30" s="14">
        <f t="shared" si="8"/>
        <v>36.997130505074516</v>
      </c>
      <c r="S30" s="2">
        <v>38.1</v>
      </c>
      <c r="T30" s="2">
        <f t="shared" si="5"/>
        <v>97.105329409644398</v>
      </c>
    </row>
    <row r="31" spans="1:20" x14ac:dyDescent="0.2">
      <c r="A31" s="9"/>
      <c r="B31" s="10" t="s">
        <v>22</v>
      </c>
      <c r="C31" s="10">
        <f>C30*C6</f>
        <v>5.7</v>
      </c>
      <c r="D31" s="10">
        <f>D30*D6</f>
        <v>3.3</v>
      </c>
      <c r="E31" s="10">
        <f>E30*E6</f>
        <v>0.70000000000000007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4"/>
      <c r="T31" s="2" t="e">
        <f t="shared" si="5"/>
        <v>#DIV/0!</v>
      </c>
    </row>
    <row r="32" spans="1:20" ht="13.5" customHeight="1" x14ac:dyDescent="0.2">
      <c r="A32" s="9">
        <v>9</v>
      </c>
      <c r="B32" s="10" t="s">
        <v>59</v>
      </c>
      <c r="C32" s="10">
        <v>0</v>
      </c>
      <c r="D32" s="10">
        <v>5</v>
      </c>
      <c r="E32" s="10">
        <f>C32/3</f>
        <v>0</v>
      </c>
      <c r="F32" s="14">
        <f>C33+D33+E33</f>
        <v>0.55000000000000004</v>
      </c>
      <c r="G32" s="14">
        <f>F32*38.5/100</f>
        <v>0.21174999999999999</v>
      </c>
      <c r="H32" s="14">
        <f>F32*H6/100</f>
        <v>0.23980000000000004</v>
      </c>
      <c r="I32" s="17">
        <f>F32*I6/100</f>
        <v>0.55000000000000004</v>
      </c>
      <c r="J32" s="14">
        <f>F32*J6/100</f>
        <v>0.21174999999999999</v>
      </c>
      <c r="K32" s="14">
        <f>F32+H32+I32+G32+J32</f>
        <v>1.7633000000000001</v>
      </c>
      <c r="L32" s="14">
        <f>K32*27.19/100</f>
        <v>0.47944127000000003</v>
      </c>
      <c r="M32" s="14">
        <f t="shared" si="6"/>
        <v>2.6449500000000001E-2</v>
      </c>
      <c r="N32" s="14">
        <f t="shared" si="3"/>
        <v>4.1253888198600007E-2</v>
      </c>
      <c r="O32" s="14">
        <f t="shared" si="4"/>
        <v>2.2691907700000003E-2</v>
      </c>
      <c r="P32" s="14">
        <f t="shared" si="7"/>
        <v>2.3331365658986005</v>
      </c>
      <c r="Q32" s="14">
        <f>P32*3/100</f>
        <v>6.999409697695802E-2</v>
      </c>
      <c r="R32" s="14">
        <f t="shared" si="8"/>
        <v>2.4031306628755584</v>
      </c>
      <c r="T32" s="2" t="e">
        <f t="shared" si="5"/>
        <v>#DIV/0!</v>
      </c>
    </row>
    <row r="33" spans="1:20" x14ac:dyDescent="0.2">
      <c r="A33" s="9"/>
      <c r="B33" s="10"/>
      <c r="C33" s="10">
        <f>C32*C6</f>
        <v>0</v>
      </c>
      <c r="D33" s="10">
        <f>D32*D6</f>
        <v>0.55000000000000004</v>
      </c>
      <c r="E33" s="10">
        <f>E32*E6</f>
        <v>0</v>
      </c>
      <c r="F33" s="10"/>
      <c r="G33" s="10"/>
      <c r="H33" s="14"/>
      <c r="I33" s="10"/>
      <c r="J33" s="10"/>
      <c r="K33" s="10"/>
      <c r="L33" s="10"/>
      <c r="M33" s="10"/>
      <c r="N33" s="10"/>
      <c r="O33" s="10"/>
      <c r="P33" s="10"/>
      <c r="Q33" s="10"/>
      <c r="R33" s="14"/>
      <c r="T33" s="2" t="e">
        <f t="shared" si="5"/>
        <v>#DIV/0!</v>
      </c>
    </row>
    <row r="34" spans="1:20" ht="13.5" customHeight="1" x14ac:dyDescent="0.2">
      <c r="A34" s="9">
        <v>9</v>
      </c>
      <c r="B34" s="10" t="s">
        <v>60</v>
      </c>
      <c r="C34" s="10">
        <v>15</v>
      </c>
      <c r="D34" s="10">
        <v>5</v>
      </c>
      <c r="E34" s="10">
        <f>C34/3</f>
        <v>5</v>
      </c>
      <c r="F34" s="14">
        <f>C35+D35+E35</f>
        <v>3.7500000000000004</v>
      </c>
      <c r="G34" s="14">
        <f>F34*38.5/100</f>
        <v>1.4437500000000003</v>
      </c>
      <c r="H34" s="14">
        <f>F34*H6/100</f>
        <v>1.6350000000000002</v>
      </c>
      <c r="I34" s="17">
        <f>F34*I6/100</f>
        <v>3.7500000000000004</v>
      </c>
      <c r="J34" s="14">
        <f>F32*J6/100</f>
        <v>0.21174999999999999</v>
      </c>
      <c r="K34" s="14">
        <f>F34+H34+I34+G34+J36</f>
        <v>12.022500000000001</v>
      </c>
      <c r="L34" s="14">
        <f>K34*27.91/100</f>
        <v>3.3554797500000002</v>
      </c>
      <c r="M34" s="14">
        <f t="shared" si="6"/>
        <v>0.18033750000000001</v>
      </c>
      <c r="N34" s="14">
        <f t="shared" si="3"/>
        <v>0.28285020760500001</v>
      </c>
      <c r="O34" s="14">
        <f t="shared" si="4"/>
        <v>0.15558317250000001</v>
      </c>
      <c r="P34" s="14">
        <f t="shared" si="7"/>
        <v>15.996750630105002</v>
      </c>
      <c r="Q34" s="14">
        <f>P34*3/100</f>
        <v>0.47990251890315005</v>
      </c>
      <c r="R34" s="14">
        <f t="shared" si="8"/>
        <v>16.47665314900815</v>
      </c>
      <c r="T34" s="2" t="e">
        <f t="shared" si="5"/>
        <v>#DIV/0!</v>
      </c>
    </row>
    <row r="35" spans="1:20" x14ac:dyDescent="0.2">
      <c r="A35" s="9"/>
      <c r="B35" s="10" t="s">
        <v>61</v>
      </c>
      <c r="C35" s="10">
        <f>C34*C6</f>
        <v>2.85</v>
      </c>
      <c r="D35" s="10">
        <f>D34*D6</f>
        <v>0.55000000000000004</v>
      </c>
      <c r="E35" s="10">
        <f>E34*E6</f>
        <v>0.35000000000000003</v>
      </c>
      <c r="F35" s="10"/>
      <c r="G35" s="10"/>
      <c r="H35" s="14"/>
      <c r="I35" s="10"/>
      <c r="J35" s="10"/>
      <c r="K35" s="10"/>
      <c r="L35" s="10"/>
      <c r="M35" s="10"/>
      <c r="N35" s="10"/>
      <c r="O35" s="10"/>
      <c r="P35" s="10"/>
      <c r="Q35" s="10"/>
      <c r="R35" s="14"/>
      <c r="T35" s="2" t="e">
        <f>R35/S35*100</f>
        <v>#DIV/0!</v>
      </c>
    </row>
    <row r="36" spans="1:20" ht="13.5" customHeight="1" x14ac:dyDescent="0.2">
      <c r="A36" s="9">
        <v>9</v>
      </c>
      <c r="B36" s="10" t="s">
        <v>62</v>
      </c>
      <c r="C36" s="10">
        <v>15</v>
      </c>
      <c r="D36" s="10">
        <v>5</v>
      </c>
      <c r="E36" s="10">
        <f>C36/3</f>
        <v>5</v>
      </c>
      <c r="F36" s="14">
        <f>C37+D37+E37</f>
        <v>3.7500000000000004</v>
      </c>
      <c r="G36" s="14">
        <f>F36*38.5/100</f>
        <v>1.4437500000000003</v>
      </c>
      <c r="H36" s="14">
        <f>F36*H6/100</f>
        <v>1.6350000000000002</v>
      </c>
      <c r="I36" s="17">
        <f>F36*I6/100</f>
        <v>3.7500000000000004</v>
      </c>
      <c r="J36" s="14">
        <f>F34*J6/100</f>
        <v>1.4437500000000003</v>
      </c>
      <c r="K36" s="14">
        <f>F36+H36+I36+G36+J38</f>
        <v>10.578750000000001</v>
      </c>
      <c r="L36" s="14">
        <f>K36*27.91/100</f>
        <v>2.9525291250000003</v>
      </c>
      <c r="M36" s="14">
        <f>K36*1.5/100</f>
        <v>0.15868125000000002</v>
      </c>
      <c r="N36" s="14">
        <f>(K36+L36+M36+O36)*1.8/100</f>
        <v>0.24888347961750004</v>
      </c>
      <c r="O36" s="14">
        <f>(K36+L36+M36)*1/100</f>
        <v>0.13689960375000002</v>
      </c>
      <c r="P36" s="14">
        <f>K36+L36+M36+N36+O36</f>
        <v>14.075743458367503</v>
      </c>
      <c r="Q36" s="14">
        <f>P36*3/100</f>
        <v>0.42227230375102509</v>
      </c>
      <c r="R36" s="14">
        <f>P36+Q36</f>
        <v>14.498015762118529</v>
      </c>
      <c r="T36" s="2" t="e">
        <f>R36/S36*100</f>
        <v>#DIV/0!</v>
      </c>
    </row>
    <row r="37" spans="1:20" x14ac:dyDescent="0.2">
      <c r="A37" s="9"/>
      <c r="B37" s="10" t="s">
        <v>25</v>
      </c>
      <c r="C37" s="10">
        <f>C36*C6</f>
        <v>2.85</v>
      </c>
      <c r="D37" s="10">
        <f>D36*D6</f>
        <v>0.55000000000000004</v>
      </c>
      <c r="E37" s="10">
        <f>E36*E6</f>
        <v>0.35000000000000003</v>
      </c>
      <c r="F37" s="10"/>
      <c r="G37" s="10"/>
      <c r="H37" s="14"/>
      <c r="I37" s="10"/>
      <c r="J37" s="10"/>
      <c r="K37" s="10"/>
      <c r="L37" s="10"/>
      <c r="M37" s="10"/>
      <c r="N37" s="10"/>
      <c r="O37" s="10"/>
      <c r="P37" s="10"/>
      <c r="Q37" s="10"/>
      <c r="R37" s="14"/>
      <c r="T37" s="2" t="e">
        <f>R37/S37*100</f>
        <v>#DIV/0!</v>
      </c>
    </row>
    <row r="57" spans="7:11" x14ac:dyDescent="0.2">
      <c r="G57" s="10"/>
      <c r="H57" s="14"/>
      <c r="I57" s="10"/>
      <c r="J57" s="10"/>
      <c r="K57" s="10"/>
    </row>
    <row r="58" spans="7:11" x14ac:dyDescent="0.2">
      <c r="G58" s="14">
        <f>F58*38.5/100</f>
        <v>0</v>
      </c>
      <c r="H58" s="14">
        <f>F58*H6/100</f>
        <v>0</v>
      </c>
      <c r="I58" s="17">
        <f>F58*I6/100</f>
        <v>0</v>
      </c>
      <c r="J58" s="14">
        <f>F58*J6/100</f>
        <v>0</v>
      </c>
      <c r="K58" s="14">
        <f>F58+H58+I58+G58+J58</f>
        <v>0</v>
      </c>
    </row>
    <row r="59" spans="7:11" x14ac:dyDescent="0.2">
      <c r="G59" s="10"/>
      <c r="H59" s="14"/>
      <c r="I59" s="10"/>
      <c r="J59" s="10"/>
      <c r="K59" s="10"/>
    </row>
    <row r="60" spans="7:11" x14ac:dyDescent="0.2">
      <c r="G60" s="14">
        <f t="shared" ref="G60:G72" si="9">F60*38.5/100</f>
        <v>0</v>
      </c>
      <c r="H60" s="14">
        <f>F60*H6/100</f>
        <v>0</v>
      </c>
      <c r="I60" s="17">
        <f>F60*I6/100</f>
        <v>0</v>
      </c>
      <c r="J60" s="14">
        <f>F60*J6/100</f>
        <v>0</v>
      </c>
      <c r="K60" s="14">
        <f t="shared" ref="K60:K72" si="10">F60+H60+I60+G60+J60</f>
        <v>0</v>
      </c>
    </row>
    <row r="61" spans="7:11" x14ac:dyDescent="0.2">
      <c r="G61" s="10"/>
      <c r="H61" s="14"/>
      <c r="I61" s="10"/>
      <c r="J61" s="10"/>
      <c r="K61" s="10"/>
    </row>
    <row r="62" spans="7:11" x14ac:dyDescent="0.2">
      <c r="G62" s="14">
        <f t="shared" si="9"/>
        <v>0</v>
      </c>
      <c r="H62" s="14">
        <f>F62*H6/100</f>
        <v>0</v>
      </c>
      <c r="I62" s="17">
        <f>F62*I6/100</f>
        <v>0</v>
      </c>
      <c r="J62" s="14">
        <f>F62*J6/100</f>
        <v>0</v>
      </c>
      <c r="K62" s="14">
        <f t="shared" si="10"/>
        <v>0</v>
      </c>
    </row>
    <row r="63" spans="7:11" x14ac:dyDescent="0.2">
      <c r="G63" s="10"/>
      <c r="H63" s="14"/>
      <c r="I63" s="10"/>
      <c r="J63" s="10"/>
      <c r="K63" s="10"/>
    </row>
    <row r="64" spans="7:11" x14ac:dyDescent="0.2">
      <c r="G64" s="14">
        <f t="shared" si="9"/>
        <v>0</v>
      </c>
      <c r="H64" s="14">
        <v>0</v>
      </c>
      <c r="I64" s="17">
        <f>F64*I6/100</f>
        <v>0</v>
      </c>
      <c r="J64" s="14">
        <f>F64*J6/100</f>
        <v>0</v>
      </c>
      <c r="K64" s="14">
        <f t="shared" si="10"/>
        <v>0</v>
      </c>
    </row>
    <row r="65" spans="7:11" x14ac:dyDescent="0.2">
      <c r="G65" s="10"/>
      <c r="H65" s="14"/>
      <c r="I65" s="10"/>
      <c r="J65" s="10"/>
      <c r="K65" s="10"/>
    </row>
    <row r="66" spans="7:11" x14ac:dyDescent="0.2">
      <c r="G66" s="14">
        <f t="shared" si="9"/>
        <v>0</v>
      </c>
      <c r="H66" s="14">
        <v>0</v>
      </c>
      <c r="I66" s="17">
        <f>F66*I6/100</f>
        <v>0</v>
      </c>
      <c r="J66" s="14">
        <f>F66*J6/100</f>
        <v>0</v>
      </c>
      <c r="K66" s="14">
        <f t="shared" si="10"/>
        <v>0</v>
      </c>
    </row>
    <row r="67" spans="7:11" x14ac:dyDescent="0.2">
      <c r="G67" s="10"/>
      <c r="H67" s="14"/>
      <c r="I67" s="10"/>
      <c r="J67" s="10"/>
      <c r="K67" s="10"/>
    </row>
    <row r="68" spans="7:11" x14ac:dyDescent="0.2">
      <c r="G68" s="14">
        <f t="shared" si="9"/>
        <v>0</v>
      </c>
      <c r="H68" s="14">
        <v>0</v>
      </c>
      <c r="I68" s="17">
        <f>F68*I6/100</f>
        <v>0</v>
      </c>
      <c r="J68" s="14">
        <f>F68*J6/100</f>
        <v>0</v>
      </c>
      <c r="K68" s="14">
        <f t="shared" si="10"/>
        <v>0</v>
      </c>
    </row>
    <row r="69" spans="7:11" x14ac:dyDescent="0.2">
      <c r="G69" s="10"/>
      <c r="H69" s="14"/>
      <c r="I69" s="10"/>
      <c r="J69" s="10"/>
      <c r="K69" s="10"/>
    </row>
    <row r="70" spans="7:11" x14ac:dyDescent="0.2">
      <c r="G70" s="14">
        <f t="shared" si="9"/>
        <v>0</v>
      </c>
      <c r="H70" s="14">
        <v>0</v>
      </c>
      <c r="I70" s="17">
        <f>F70*I6/100</f>
        <v>0</v>
      </c>
      <c r="J70" s="14">
        <f>F70*J6/100</f>
        <v>0</v>
      </c>
      <c r="K70" s="14">
        <f t="shared" si="10"/>
        <v>0</v>
      </c>
    </row>
    <row r="71" spans="7:11" x14ac:dyDescent="0.2">
      <c r="G71" s="10"/>
      <c r="H71" s="14"/>
      <c r="I71" s="10"/>
      <c r="J71" s="10"/>
      <c r="K71" s="10"/>
    </row>
    <row r="72" spans="7:11" x14ac:dyDescent="0.2">
      <c r="G72" s="14">
        <f t="shared" si="9"/>
        <v>0</v>
      </c>
      <c r="H72" s="14">
        <v>0</v>
      </c>
      <c r="I72" s="17">
        <f>F72*I6/100</f>
        <v>0</v>
      </c>
      <c r="J72" s="14">
        <f>F72*J6/100</f>
        <v>0</v>
      </c>
      <c r="K72" s="14">
        <f t="shared" si="10"/>
        <v>0</v>
      </c>
    </row>
    <row r="73" spans="7:11" x14ac:dyDescent="0.2">
      <c r="G73" s="10"/>
      <c r="H73" s="14"/>
      <c r="I73" s="10"/>
      <c r="J73" s="10"/>
      <c r="K73" s="10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 платные медицинские услуги </vt:lpstr>
      <vt:lpstr>Уролог</vt:lpstr>
      <vt:lpstr>' платные медицинские услуги '!Заголовки_для_печати</vt:lpstr>
      <vt:lpstr>' платные медицинские услуги '!Область_печати</vt:lpstr>
    </vt:vector>
  </TitlesOfParts>
  <Company>Управление здравоохранения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ЭАиФ Лихачева Н.К.</dc:creator>
  <cp:lastModifiedBy>Бондарева Любовь Олеговна</cp:lastModifiedBy>
  <cp:lastPrinted>2025-04-04T08:51:15Z</cp:lastPrinted>
  <dcterms:created xsi:type="dcterms:W3CDTF">1999-12-23T12:24:45Z</dcterms:created>
  <dcterms:modified xsi:type="dcterms:W3CDTF">2025-04-04T08:55:34Z</dcterms:modified>
</cp:coreProperties>
</file>